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E:\2022\08 - Orçamento Câmara\Projeto de Orçamento - Câmara\"/>
    </mc:Choice>
  </mc:AlternateContent>
  <xr:revisionPtr revIDLastSave="0" documentId="13_ncr:1_{C137BDE8-BAF9-4DA5-B426-246211418E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 Sintética" sheetId="1" r:id="rId1"/>
    <sheet name="Planilha Analítica" sheetId="2" r:id="rId2"/>
    <sheet name="Cronograma" sheetId="3" r:id="rId3"/>
    <sheet name="BDI" sheetId="4" r:id="rId4"/>
    <sheet name="Cotações" sheetId="5" r:id="rId5"/>
  </sheets>
  <definedNames>
    <definedName name="_xlnm._FilterDatabase" localSheetId="1" hidden="1">'Planilha Analítica'!$A$7:$J$7</definedName>
    <definedName name="_xlnm._FilterDatabase" localSheetId="0" hidden="1">'Planilha Sintética'!$A$7:$J$7</definedName>
    <definedName name="_xlnm.Print_Titles" localSheetId="0">'Planilha Sintética'!$1:$6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  <c r="J34" i="1"/>
  <c r="D24" i="3" s="1"/>
  <c r="F24" i="3" s="1"/>
  <c r="I34" i="1"/>
  <c r="J35" i="1"/>
  <c r="I35" i="1"/>
  <c r="J25" i="1"/>
  <c r="D22" i="3" s="1"/>
  <c r="I25" i="1"/>
  <c r="J27" i="1"/>
  <c r="J28" i="1"/>
  <c r="J29" i="1"/>
  <c r="J30" i="1"/>
  <c r="J31" i="1"/>
  <c r="J32" i="1"/>
  <c r="J33" i="1"/>
  <c r="J26" i="1"/>
  <c r="I27" i="1"/>
  <c r="I28" i="1"/>
  <c r="I29" i="1"/>
  <c r="I30" i="1"/>
  <c r="I31" i="1"/>
  <c r="I32" i="1"/>
  <c r="I33" i="1"/>
  <c r="I26" i="1"/>
  <c r="J24" i="1"/>
  <c r="J23" i="1" s="1"/>
  <c r="D20" i="3" s="1"/>
  <c r="F20" i="3" s="1"/>
  <c r="I24" i="1"/>
  <c r="I23" i="1" s="1"/>
  <c r="J21" i="1"/>
  <c r="J22" i="1"/>
  <c r="J20" i="1"/>
  <c r="I21" i="1"/>
  <c r="I22" i="1"/>
  <c r="I20" i="1"/>
  <c r="J11" i="1"/>
  <c r="D14" i="3" s="1"/>
  <c r="F14" i="3" s="1"/>
  <c r="I11" i="1"/>
  <c r="J15" i="1"/>
  <c r="J16" i="1"/>
  <c r="J17" i="1"/>
  <c r="J18" i="1"/>
  <c r="J14" i="1"/>
  <c r="J13" i="1" s="1"/>
  <c r="D16" i="3" s="1"/>
  <c r="I15" i="1"/>
  <c r="I16" i="1"/>
  <c r="I17" i="1"/>
  <c r="I18" i="1"/>
  <c r="I14" i="1"/>
  <c r="I13" i="1" s="1"/>
  <c r="J12" i="1"/>
  <c r="I12" i="1"/>
  <c r="J10" i="1"/>
  <c r="J9" i="1"/>
  <c r="I10" i="1"/>
  <c r="I9" i="1"/>
  <c r="D40" i="5"/>
  <c r="D31" i="5"/>
  <c r="D22" i="5"/>
  <c r="D13" i="5"/>
  <c r="C22" i="4"/>
  <c r="C16" i="4"/>
  <c r="C13" i="4"/>
  <c r="E26" i="3"/>
  <c r="J69" i="2"/>
  <c r="J66" i="2"/>
  <c r="J63" i="2"/>
  <c r="J59" i="2"/>
  <c r="J55" i="2"/>
  <c r="J51" i="2"/>
  <c r="J48" i="2"/>
  <c r="J43" i="2"/>
  <c r="J38" i="2"/>
  <c r="J34" i="2"/>
  <c r="J29" i="2"/>
  <c r="J25" i="2"/>
  <c r="J21" i="2"/>
  <c r="J17" i="2"/>
  <c r="J13" i="2"/>
  <c r="J8" i="2"/>
  <c r="J19" i="1" l="1"/>
  <c r="D18" i="3" s="1"/>
  <c r="F18" i="3" s="1"/>
  <c r="I19" i="1"/>
  <c r="E16" i="3"/>
  <c r="F16" i="3"/>
  <c r="J8" i="1"/>
  <c r="D12" i="3" s="1"/>
  <c r="I8" i="1"/>
  <c r="E20" i="3"/>
  <c r="E14" i="3"/>
  <c r="F22" i="3"/>
  <c r="E24" i="3"/>
  <c r="E22" i="3"/>
  <c r="E18" i="3" l="1"/>
  <c r="I37" i="1"/>
  <c r="F12" i="3"/>
  <c r="F30" i="3"/>
  <c r="I39" i="1"/>
  <c r="D26" i="3"/>
  <c r="F28" i="3" s="1"/>
  <c r="F29" i="3" s="1"/>
  <c r="E12" i="3"/>
  <c r="I38" i="1" l="1"/>
</calcChain>
</file>

<file path=xl/sharedStrings.xml><?xml version="1.0" encoding="utf-8"?>
<sst xmlns="http://schemas.openxmlformats.org/spreadsheetml/2006/main" count="541" uniqueCount="227">
  <si>
    <t>Item</t>
  </si>
  <si>
    <t>Tipo</t>
  </si>
  <si>
    <t>Código</t>
  </si>
  <si>
    <t>Descrição</t>
  </si>
  <si>
    <t>Un.</t>
  </si>
  <si>
    <t>Qtd.</t>
  </si>
  <si>
    <t>Preço Unit</t>
  </si>
  <si>
    <t>Preço com BDI</t>
  </si>
  <si>
    <t>Total sem BDI</t>
  </si>
  <si>
    <t>Total</t>
  </si>
  <si>
    <t>SPDA - ATERRAMENTO</t>
  </si>
  <si>
    <t xml:space="preserve"> 1.1</t>
  </si>
  <si>
    <t>Composição Sinapi</t>
  </si>
  <si>
    <t>CAIXA DE INSPEÇÃO PARA ATERRAMENTO, CIRCULAR, EM POLIETILENO, DIÂMETRO INTERNO = 0,3 M. AF_12/2020</t>
  </si>
  <si>
    <t>UN</t>
  </si>
  <si>
    <t>15,00</t>
  </si>
  <si>
    <t xml:space="preserve"> 1.2</t>
  </si>
  <si>
    <t>HASTE DE ATERRAMENTO 3/4  PARA SPDA - FORNECIMENTO E INSTALAÇÃO. AF_12/2017</t>
  </si>
  <si>
    <t>SPDA - CAPTOR</t>
  </si>
  <si>
    <t xml:space="preserve"> 2.1</t>
  </si>
  <si>
    <t>Composição Própria</t>
  </si>
  <si>
    <t>#005</t>
  </si>
  <si>
    <t>BARRA CHATA 7/8" X 1/8" PARA INSTALAÇÕES AÉREA SPDA</t>
  </si>
  <si>
    <t>M</t>
  </si>
  <si>
    <t>78,00</t>
  </si>
  <si>
    <t>SPDA - CONDUTORES</t>
  </si>
  <si>
    <t xml:space="preserve"> 3.1</t>
  </si>
  <si>
    <t>CORDOALHA DE COBRE NU 50 MM², ENTERRADA, SEM ISOLADOR - FORNECIMENTO E INSTALAÇÃO. AF_12/2017</t>
  </si>
  <si>
    <t>170,00</t>
  </si>
  <si>
    <t xml:space="preserve"> 3.2</t>
  </si>
  <si>
    <t>#001</t>
  </si>
  <si>
    <t>ELETRODUTO RÍGIDO SOLDÁVEL, PVC, DN 32 MM (1'') - FORNECIMENTO E INSTALAÇÃO.</t>
  </si>
  <si>
    <t>48,00</t>
  </si>
  <si>
    <t xml:space="preserve"> 3.3</t>
  </si>
  <si>
    <t>#002</t>
  </si>
  <si>
    <t>TERMINAL DE COMPRESSÃO PARA CABO DE COBRE 50MM² - FORNECIMENTO E INSTALAÇÃO.</t>
  </si>
  <si>
    <t>45,00</t>
  </si>
  <si>
    <t xml:space="preserve"> 3.4</t>
  </si>
  <si>
    <t>BARRA CHATA 7/8" X 1/8" PARA INSTALAÇÕES SPDA EM GERAL</t>
  </si>
  <si>
    <t>500,00</t>
  </si>
  <si>
    <t xml:space="preserve"> 3.5</t>
  </si>
  <si>
    <t>#010</t>
  </si>
  <si>
    <t>CAIXA DE INSPEÇÃO SUSPENSA EM POLIPROPILENO UNIVERSAL DE 3/4" À 2" - FORNECIMENTO E INSTALAÇÃO</t>
  </si>
  <si>
    <t>INCÊNDIO - EXTINTORES</t>
  </si>
  <si>
    <t xml:space="preserve"> 4.1</t>
  </si>
  <si>
    <t>EXTINTOR DE INCÊNDIO PORTÁTIL COM CARGA DE ÁGUA PRESSURIZADA DE 10 L, CLASSE A - FORNECIMENTO E INSTALAÇÃO. AF_10/2020_P</t>
  </si>
  <si>
    <t>1,00</t>
  </si>
  <si>
    <t xml:space="preserve"> 4.2</t>
  </si>
  <si>
    <t>EXTINTOR DE INCÊNDIO PORTÁTIL COM CARGA DE PQS DE 6 KG, CLASSE BC - FORNECIMENTO E INSTALAÇÃO. AF_10/2020_P</t>
  </si>
  <si>
    <t>5,00</t>
  </si>
  <si>
    <t xml:space="preserve"> 4.3</t>
  </si>
  <si>
    <t>#006</t>
  </si>
  <si>
    <t>EXTINTOR DE INCÊNDIO SOBRE RODAS COM CARGA DE PQS DE 20 KGS - FORNECIMENTO E INSTALAÇÃO</t>
  </si>
  <si>
    <t>INCÊNDIO - ILUMINAÇÃO DE EMERGÊNCIA</t>
  </si>
  <si>
    <t xml:space="preserve"> 5.1</t>
  </si>
  <si>
    <t>LUMINÁRIA DE EMERGÊNCIA, COM 30 LÂMPADAS LED DE 2 W, SEM REATOR - FORNECIMENTO E INSTALAÇÃO. AF_02/2020</t>
  </si>
  <si>
    <t>14,00</t>
  </si>
  <si>
    <t>INCÊNDIO - SINALIZAÇÃO</t>
  </si>
  <si>
    <t xml:space="preserve"> 6.1</t>
  </si>
  <si>
    <t>#003</t>
  </si>
  <si>
    <t>PLACA DE SINALIZACAO DE SEGURANCA CONTRA INCENDIO, FOTOLUMINESCENTE, QUADRADA, *14 X 14* CM, EM PVC *2* MM ANTI-CHAMAS (SIMBOLOS, CORES E PICTOGRAMAS CONFORME NBR 16820). FORNECIMENTO E INSTALAÇÃO - EXTINTOR ÁGUA PRESSURIZADA 10L</t>
  </si>
  <si>
    <t xml:space="preserve"> 6.2</t>
  </si>
  <si>
    <t>PLACA DE SINALIZACAO DE SEGURANCA CONTRA INCENDIO, FOTOLUMINESCENTE, QUADRADA, *14 X 14* CM, EM PVC *2* MM ANTI-CHAMAS (SIMBOLOS, CORES E PICTOGRAMAS CONFORME NBR 16820). FORNECIMENTO E INSTALAÇÃO - EXTINTOR PQS 6KG</t>
  </si>
  <si>
    <t xml:space="preserve"> 6.3</t>
  </si>
  <si>
    <t>PLACA DE SINALIZACAO DE SEGURANCA CONTRA INCENDIO, FOTOLUMINESCENTE, QUADRADA, *14 X 14* CM, EM PVC *2* MM ANTI-CHAMAS (SIMBOLOS, CORES E PICTOGRAMAS CONFORME NBR 16820). FORNECIMENTO E INSTALAÇÃO - EXTINTOR PQS SOBRE RODAS 20KG</t>
  </si>
  <si>
    <t xml:space="preserve"> 6.4</t>
  </si>
  <si>
    <t>#004</t>
  </si>
  <si>
    <t>PLACA DE SINALIZACAO DE SEGURANCA CONTRA INCENDIO, FOTOLUMINESCENTE, RETANGULAR, *13 X 26* CM, EM PVC *2* MM ANTI-CHAMAS (SIMBOLOS, CORES E PICTOGRAMAS CONFORME NBR 16820). FORNECIMENTO E INSTALAÇÃO - ROTA DE FUGA S2</t>
  </si>
  <si>
    <t>2,00</t>
  </si>
  <si>
    <t xml:space="preserve"> 6.5</t>
  </si>
  <si>
    <t>PLACA DE SINALIZACAO DE SEGURANCA CONTRA INCENDIO, FOTOLUMINESCENTE, RETANGULAR, *13 X 26* CM, EM PVC *2* MM ANTI-CHAMAS (SIMBOLOS, CORES E PICTOGRAMAS CONFORME NBR 16820). FORNECIMENTO E INSTALAÇÃO - ROTA DE FUGA S3</t>
  </si>
  <si>
    <t xml:space="preserve"> 6.6</t>
  </si>
  <si>
    <t>PLACA DE SINALIZACAO DE SEGURANCA CONTRA INCENDIO, FOTOLUMINESCENTE, RETANGULAR, *13 X 26* CM, EM PVC *2* MM ANTI-CHAMAS (SIMBOLOS, CORES E PICTOGRAMAS CONFORME NBR 16820). FORNECIMENTO E INSTALAÇÃO - ROTA DE FUGA S12</t>
  </si>
  <si>
    <t xml:space="preserve"> 6.7</t>
  </si>
  <si>
    <t>#007</t>
  </si>
  <si>
    <t>PLACA ADESIVA FOTOLUMINESCENTE C/ DESCRIÇÃO DE PREVENTIVOS DE INCÊNDIO "M1" 45X45CM - FORNECIMENTO E INSTALAÇÃO</t>
  </si>
  <si>
    <t xml:space="preserve"> 6.8</t>
  </si>
  <si>
    <t>#008</t>
  </si>
  <si>
    <t>PLACA ADESIVA FOTOLUMINESCENTE C/ DESCRIÇÃO DE PREVENTIVOS DE INCÊNDIO "M1" 45X20CM - FORNECIMENTO E INSTALAÇÃO</t>
  </si>
  <si>
    <t>SPDA - COMPLEMENTARES</t>
  </si>
  <si>
    <t xml:space="preserve"> 7.1</t>
  </si>
  <si>
    <t>#009</t>
  </si>
  <si>
    <t>FIXAÇÃO DE PARAFUSO ZINCADO, SEXTAVADO, COM ROSCA INTEIRA, DIAMETRO 1/4", COMPRIMENTO 1/2" PARA INSTALAÇÕES ELÉTRICAS GERAIS - FORNECIMENTO E INSTALAÇÃO</t>
  </si>
  <si>
    <t>400,00</t>
  </si>
  <si>
    <t>Total do BDI</t>
  </si>
  <si>
    <t>SOUTO ENGENHARIA - Eng. Eduardo A. Souto - CREA MT046837</t>
  </si>
  <si>
    <t>Cliente: CÂMARA MUNICIPAL DE SAPEZAL</t>
  </si>
  <si>
    <t>PLANILHA ORÇAMENTÁRIA SINTÉTICA</t>
  </si>
  <si>
    <t>SOUTO ENGENHARIA - Eng. Eduardo A. Souto - CREA MT 046837</t>
  </si>
  <si>
    <r>
      <rPr>
        <b/>
        <sz val="10"/>
        <color rgb="FF000000"/>
        <rFont val="Consolas"/>
        <family val="3"/>
      </rPr>
      <t xml:space="preserve">Valores: </t>
    </r>
    <r>
      <rPr>
        <sz val="10"/>
        <color rgb="FF000000"/>
        <rFont val="Consolas"/>
        <family val="3"/>
      </rPr>
      <t>Desonerado</t>
    </r>
  </si>
  <si>
    <r>
      <rPr>
        <b/>
        <sz val="10"/>
        <color rgb="FF000000"/>
        <rFont val="Consolas"/>
        <family val="3"/>
      </rPr>
      <t xml:space="preserve">BDI: </t>
    </r>
    <r>
      <rPr>
        <sz val="10"/>
        <color rgb="FF000000"/>
        <rFont val="Consolas"/>
        <family val="3"/>
      </rPr>
      <t>28.35%</t>
    </r>
  </si>
  <si>
    <r>
      <rPr>
        <b/>
        <sz val="10"/>
        <color rgb="FF000000"/>
        <rFont val="Consolas"/>
        <family val="3"/>
      </rPr>
      <t xml:space="preserve">Base: </t>
    </r>
    <r>
      <rPr>
        <sz val="10"/>
        <color rgb="FF000000"/>
        <rFont val="Consolas"/>
        <family val="3"/>
      </rPr>
      <t xml:space="preserve">Base Própria / </t>
    </r>
    <r>
      <rPr>
        <b/>
        <sz val="10"/>
        <color rgb="FF000000"/>
        <rFont val="Consolas"/>
        <family val="3"/>
      </rPr>
      <t xml:space="preserve">Ref: </t>
    </r>
    <r>
      <rPr>
        <sz val="10"/>
        <color rgb="FF000000"/>
        <rFont val="Consolas"/>
        <family val="3"/>
      </rPr>
      <t xml:space="preserve">Ref. Padrão / </t>
    </r>
    <r>
      <rPr>
        <b/>
        <sz val="10"/>
        <color rgb="FF000000"/>
        <rFont val="Consolas"/>
        <family val="3"/>
      </rPr>
      <t xml:space="preserve">Estado: </t>
    </r>
    <r>
      <rPr>
        <sz val="10"/>
        <color rgb="FF000000"/>
        <rFont val="Consolas"/>
        <family val="3"/>
      </rPr>
      <t>Mato Grosso</t>
    </r>
  </si>
  <si>
    <r>
      <rPr>
        <b/>
        <sz val="10"/>
        <color rgb="FF000000"/>
        <rFont val="Consolas"/>
        <family val="3"/>
      </rPr>
      <t xml:space="preserve">Obra: </t>
    </r>
    <r>
      <rPr>
        <sz val="10"/>
        <color rgb="FF000000"/>
        <rFont val="Consolas"/>
        <family val="3"/>
      </rPr>
      <t>Instalações SPDA e PSCIP - Câmara Municipal de Sapezal</t>
    </r>
  </si>
  <si>
    <t>TOTAIS</t>
  </si>
  <si>
    <r>
      <rPr>
        <b/>
        <sz val="14"/>
        <rFont val="Consolas"/>
        <family val="3"/>
      </rPr>
      <t xml:space="preserve"> 1 </t>
    </r>
  </si>
  <si>
    <t xml:space="preserve"> 2 </t>
  </si>
  <si>
    <t xml:space="preserve"> 3 </t>
  </si>
  <si>
    <t xml:space="preserve"> 4 </t>
  </si>
  <si>
    <t xml:space="preserve"> 5 </t>
  </si>
  <si>
    <t xml:space="preserve"> 6 </t>
  </si>
  <si>
    <t xml:space="preserve"> 7 </t>
  </si>
  <si>
    <t>ASSINATURAS</t>
  </si>
  <si>
    <t>Composição Sinapi Principal</t>
  </si>
  <si>
    <t>Insumo Sinapi</t>
  </si>
  <si>
    <t>CAIXA DE INSPECAO PARA ATERRAMENTO E PARA RAIOS, EM POLIPROPILENO,  DIAMETRO = 300 MM X ALTURA = 400 MM</t>
  </si>
  <si>
    <t>PEDREIRO COM ENCARGOS COMPLEMENTARES</t>
  </si>
  <si>
    <t>H</t>
  </si>
  <si>
    <t>SERVENTE COM ENCARGOS COMPLEMENTARES</t>
  </si>
  <si>
    <t>PREPARO DE FUNDO DE VALA COM LARGURA MENOR QUE 1,5 M, COM CAMADA DE AREIA, LANÇAMENTO MANUAL. AF_08/2020</t>
  </si>
  <si>
    <t>M3</t>
  </si>
  <si>
    <t>AUXILIAR DE ELETRICISTA COM ENCARGOS COMPLEMENTARES</t>
  </si>
  <si>
    <t>ELETRICISTA COM ENCARGOS COMPLEMENTARES</t>
  </si>
  <si>
    <t>Composição Própria Principal</t>
  </si>
  <si>
    <t>BARRA DE FERRO CHATA, RETANGULAR (QUALQUER BITOLA)</t>
  </si>
  <si>
    <t>KG</t>
  </si>
  <si>
    <t>CABO DE COBRE NU 50 MM2 MEIO-DURO</t>
  </si>
  <si>
    <t>ELETRODUTO RÍGIDO SOLDÁVEL, PVC, DN 32 MM (1''), C/ ABRAÇADEIRA COM PARAFUSO PARA FIXAÇÃO - FORNECIMENTO E INSTALAÇÃO.</t>
  </si>
  <si>
    <t>ELETRODUTO DE PVC RIGIDO SOLDAVEL, CLASSE B, DE 32 MM</t>
  </si>
  <si>
    <t>TERMINAL DE COMPRESSÃO PARA CABO DE COBRE 50MM² SPDA INCLUINDO SOLDA P/ HASTE DE ATERRAMENTO - FORNECIMENTO E INSTALAÇÃO.</t>
  </si>
  <si>
    <t>TERMINAL A COMPRESSAO EM COBRE ESTANHADO PARA CABO 50 MM2, 1 FURO E 1 COMPRESSAO, PARA PARAFUSO DE FIXACAO M8</t>
  </si>
  <si>
    <t>PARAFUSO ROSCA SOBERBA ZINCADO CABECA CHATA FENDA SIMPLES 3,8 X 30 MM (1.1/4 ")</t>
  </si>
  <si>
    <t>Insumo Próprio</t>
  </si>
  <si>
    <t>CAIXA DE INSPEÇÃO SUSPENSA EM POLIPROPILENO UNIVERSAL DE 3/4" À 2"</t>
  </si>
  <si>
    <t>BUCHA DE NYLON, DIAMETRO DO FURO 8 MM, COMPRIMENTO 40 MM, COM PARAFUSO DE ROSCA SOBERBA, CABECA CHATA, FENDA SIMPLES, 4,8 X 50 MM</t>
  </si>
  <si>
    <t>EXTINTOR DE INCENDIO PORTATIL COM CARGA DE AGUA PRESSURIZADA DE 10 L, CLASSE A</t>
  </si>
  <si>
    <t>AUXILIAR DE ENCANADOR OU BOMBEIRO HIDRÁULICO COM ENCARGOS COMPLEMENTARES</t>
  </si>
  <si>
    <t>ENCANADOR OU BOMBEIRO HIDRÁULICO COM ENCARGOS COMPLEMENTARES</t>
  </si>
  <si>
    <t>EXTINTOR DE INCENDIO PORTATIL COM CARGA DE PO QUIMICO SECO (PQS) DE 6 KG, CLASSE BC</t>
  </si>
  <si>
    <t>AUXILIAR DE SERVIÇOS GERAIS COM ENCARGOS COMPLEMENTARES</t>
  </si>
  <si>
    <t>EXTINTOR DE INCÊNDIO SOBRE RODAS COM CARGA DE PQS DE 20 KGS</t>
  </si>
  <si>
    <t>LUMINARIA DE EMERGENCIA 30 LEDS, POTENCIA 2 W, BATERIA DE LITIO, AUTONOMIA DE 6 HORAS</t>
  </si>
  <si>
    <t>PLACA DE SINALIZACAO DE SEGURANCA CONTRA INCENDIO, FOTOLUMINESCENTE, QUADRADA, *14 X 14* CM, EM PVC *2* MM ANTI-CHAMAS (SIMBOLOS, CORES E PICTOGRAMAS CONFORME NBR 16820). FORNECIMENTO E INSTALAÇÃO</t>
  </si>
  <si>
    <t>ADESIVO / COLA PARA EPS (ISOPOR) E OUTROS MATERIAIS</t>
  </si>
  <si>
    <t>PLACA DE SINALIZACAO DE SEGURANCA CONTRA INCENDIO, FOTOLUMINESCENTE, QUADRADA, *14 X 14* CM, EM PVC *2* MM ANTI-CHAMAS (SIMBOLOS, CORES E PICTOGRAMAS CONFORME NBR 16820)</t>
  </si>
  <si>
    <t>PLACA DE SINALIZACAO DE SEGURANCA CONTRA INCENDIO, FOTOLUMINESCENTE, RETANGULAR, *13 X 26* CM, EM PVC *2* MM ANTI-CHAMAS (SIMBOLOS, CORES E PICTOGRAMAS CONFORME NBR 16820). FORNECIMENTO E INSTALAÇÃO</t>
  </si>
  <si>
    <t>PLACA DE SINALIZACAO DE SEGURANCA CONTRA INCENDIO, FOTOLUMINESCENTE, RETANGULAR, *13 X 26* CM, EM PVC *2* MM ANTI-CHAMAS (SIMBOLOS, CORES E PICTOGRAMAS CONFORME NBR 16820)</t>
  </si>
  <si>
    <t>PLACA ADESIVA FOTOLUMINESCENTE C/ DESCRIÇÃO DE PREVENTIVOS DE INCÊNDIO "M1" 45X45CM</t>
  </si>
  <si>
    <t>PLACA ADESIVA FOTOLUMINESCENTE C/ DESCRIÇÃO DE PREVENTIVOS DE INCÊNDIO "M1" 45X20CM</t>
  </si>
  <si>
    <t>PARAFUSO ZINCADO, SEXTAVADO, COM ROSCA INTEIRA, DIAMETRO 1/4", COMPRIMENTO 1/2"</t>
  </si>
  <si>
    <t>PLANILHA ORÇAMENTÁRIA ANALÍTICA</t>
  </si>
  <si>
    <t>ITEM</t>
  </si>
  <si>
    <t>DESCRIÇÃO</t>
  </si>
  <si>
    <t>TOTAL POR ETAPA</t>
  </si>
  <si>
    <t>30 DIAS</t>
  </si>
  <si>
    <t>TOTAL GERAL</t>
  </si>
  <si>
    <t>PORCENTAGEM MENSAL</t>
  </si>
  <si>
    <t>CUSTO MENSAL</t>
  </si>
  <si>
    <t>PORCENTAGEM ACUMULADA</t>
  </si>
  <si>
    <t>CUSTO ACUMULADO</t>
  </si>
  <si>
    <t>CRONOGRAMA FÍSICO-FINANCEIRO</t>
  </si>
  <si>
    <r>
      <t xml:space="preserve">BASE: </t>
    </r>
    <r>
      <rPr>
        <sz val="12"/>
        <rFont val="Consolas"/>
        <family val="3"/>
      </rPr>
      <t>Base Própria / Ref: Ref. Padrão / Estado: Mato Grosso / BDI: 28,38%</t>
    </r>
  </si>
  <si>
    <r>
      <t xml:space="preserve">OBRA: </t>
    </r>
    <r>
      <rPr>
        <sz val="12"/>
        <rFont val="Consolas"/>
        <family val="3"/>
      </rPr>
      <t>Instalações SPDA e PSCIP - Câmara Municipal de Sapezal</t>
    </r>
  </si>
  <si>
    <t>INCÊNDIO - ILUMINAÇÃO E EMERGÊNCIA</t>
  </si>
  <si>
    <t>CÁLCULO DO BDI</t>
  </si>
  <si>
    <t>ITENS RELATIVOS À ADMINISTRAÇÃO DA OBRA</t>
  </si>
  <si>
    <t>AC - Admnistração Central</t>
  </si>
  <si>
    <t>DF - Custos Financeiros</t>
  </si>
  <si>
    <t>R - Riscos</t>
  </si>
  <si>
    <t>S - Seguros</t>
  </si>
  <si>
    <t>G - Garantias</t>
  </si>
  <si>
    <t>SUB-TOTAL</t>
  </si>
  <si>
    <t>LUCRO</t>
  </si>
  <si>
    <t>L - Lucro/Remuneração</t>
  </si>
  <si>
    <t>TAXAS E IMPOSTOS</t>
  </si>
  <si>
    <t>PIS</t>
  </si>
  <si>
    <t>COFINS</t>
  </si>
  <si>
    <t>ISSQN</t>
  </si>
  <si>
    <t>Contribuição Previdenciária - Lei Nº 13.161/15</t>
  </si>
  <si>
    <t>BDI =</t>
  </si>
  <si>
    <r>
      <t xml:space="preserve">Cliente: </t>
    </r>
    <r>
      <rPr>
        <sz val="12"/>
        <color rgb="FF000000"/>
        <rFont val="Consolas"/>
        <family val="3"/>
      </rPr>
      <t>CÂMARA MUNICIPAL DE SAPEZAL</t>
    </r>
  </si>
  <si>
    <r>
      <rPr>
        <b/>
        <sz val="12"/>
        <color rgb="FF000000"/>
        <rFont val="Consolas"/>
        <family val="3"/>
      </rPr>
      <t>Base: Base Própria</t>
    </r>
    <r>
      <rPr>
        <sz val="12"/>
        <color rgb="FF000000"/>
        <rFont val="Consolas"/>
        <family val="3"/>
      </rPr>
      <t xml:space="preserve"> / </t>
    </r>
    <r>
      <rPr>
        <b/>
        <sz val="12"/>
        <color rgb="FF000000"/>
        <rFont val="Consolas"/>
        <family val="3"/>
      </rPr>
      <t>Ref: Ref. Padrão</t>
    </r>
    <r>
      <rPr>
        <sz val="12"/>
        <color rgb="FF000000"/>
        <rFont val="Consolas"/>
        <family val="3"/>
      </rPr>
      <t xml:space="preserve"> / </t>
    </r>
    <r>
      <rPr>
        <b/>
        <sz val="12"/>
        <color rgb="FF000000"/>
        <rFont val="Consolas"/>
        <family val="3"/>
      </rPr>
      <t xml:space="preserve">Estado: </t>
    </r>
    <r>
      <rPr>
        <sz val="12"/>
        <color rgb="FF000000"/>
        <rFont val="Consolas"/>
        <family val="3"/>
      </rPr>
      <t>Mato Grosso</t>
    </r>
  </si>
  <si>
    <r>
      <t xml:space="preserve">Obra: </t>
    </r>
    <r>
      <rPr>
        <sz val="12"/>
        <color rgb="FF000000"/>
        <rFont val="Consolas"/>
        <family val="3"/>
      </rPr>
      <t>REFORMA DE COBERTURA - CÂMARA MUNICIPAL DE SAPEZAL</t>
    </r>
  </si>
  <si>
    <t>COTAÇÃO #001</t>
  </si>
  <si>
    <t>EMPRESA</t>
  </si>
  <si>
    <t>SERRA EXTINTORES</t>
  </si>
  <si>
    <t>CONTRA FOGO</t>
  </si>
  <si>
    <t>EXTINTORES MATO GROSSO</t>
  </si>
  <si>
    <t>CNPJ</t>
  </si>
  <si>
    <t>31.966.291/0001-09</t>
  </si>
  <si>
    <t>27.244.187/0001-25</t>
  </si>
  <si>
    <t>06.088.847/0001-56</t>
  </si>
  <si>
    <t>LOCAL</t>
  </si>
  <si>
    <t>TANGARÁ DA SERRA/MT</t>
  </si>
  <si>
    <t>CUIABÁ/MT</t>
  </si>
  <si>
    <t>TELEFONE</t>
  </si>
  <si>
    <t>(65)9.9999-1042</t>
  </si>
  <si>
    <t>(65)3622-3000</t>
  </si>
  <si>
    <t>(65)3329-1177</t>
  </si>
  <si>
    <t>CONTATO</t>
  </si>
  <si>
    <t>VINICIUS OLIVEIRA PRADO</t>
  </si>
  <si>
    <t>MYRELLY AVILA</t>
  </si>
  <si>
    <t>PAULO</t>
  </si>
  <si>
    <t>EXTINTOR PÓ QUÍMICO PQS 20 KGS DOBRE RODAS.</t>
  </si>
  <si>
    <t>VALOR UNITÁRIO</t>
  </si>
  <si>
    <t>MÉDIA UTILIZADA</t>
  </si>
  <si>
    <t>COTAÇÃO #002</t>
  </si>
  <si>
    <t>SKALA GRÁFICA E EDITORA</t>
  </si>
  <si>
    <t>EXTINFOGO</t>
  </si>
  <si>
    <t>12.026.859/0001-59</t>
  </si>
  <si>
    <t>04.167.399/0002-31</t>
  </si>
  <si>
    <t>SAPEZAL/MT</t>
  </si>
  <si>
    <t>(65)3383-3217</t>
  </si>
  <si>
    <t>(65)3383-2663</t>
  </si>
  <si>
    <t>SILAS</t>
  </si>
  <si>
    <t>JONATHAN</t>
  </si>
  <si>
    <t>PLACA ADESIVA FOTOLUMINESCENTE DESCRIÇÃO DE PREVENTIVOS 45CM X 45CM</t>
  </si>
  <si>
    <t>COTAÇÃO #003</t>
  </si>
  <si>
    <t>PLACA ADESIVA FOTOLUMINESCENTE DESCRIÇÃO DE PREVENTIVOS 45CM X 20CM</t>
  </si>
  <si>
    <t>COTAÇÃO #004</t>
  </si>
  <si>
    <t>ELETRO TARTARI</t>
  </si>
  <si>
    <t>TUDO HIDRÁULICA E ELÉTRICA</t>
  </si>
  <si>
    <t>15.062.235/0001-85</t>
  </si>
  <si>
    <t>15.987.913/0001-10</t>
  </si>
  <si>
    <t>(65)3637-3333</t>
  </si>
  <si>
    <t>(65)3321-0009</t>
  </si>
  <si>
    <t>ABRAHAM</t>
  </si>
  <si>
    <t>LEODECIO</t>
  </si>
  <si>
    <t>CAIXA DE INSPEÇÃO SUSPENSA EM PROLIPROPILENO P/ SPDA</t>
  </si>
  <si>
    <t>X</t>
  </si>
  <si>
    <t>CÓDIGO:</t>
  </si>
  <si>
    <r>
      <rPr>
        <b/>
        <sz val="11"/>
        <color rgb="FF000000"/>
        <rFont val="Consolas"/>
        <family val="3"/>
      </rPr>
      <t xml:space="preserve">OBRA: </t>
    </r>
    <r>
      <rPr>
        <sz val="11"/>
        <color rgb="FF000000"/>
        <rFont val="Consolas"/>
        <family val="3"/>
      </rPr>
      <t>Instalações SPDA e PSCIP - Câmara Municipal de Sapezal</t>
    </r>
  </si>
  <si>
    <r>
      <rPr>
        <b/>
        <sz val="11"/>
        <color rgb="FF000000"/>
        <rFont val="Consolas"/>
        <family val="3"/>
      </rPr>
      <t xml:space="preserve">CLIENTE: </t>
    </r>
    <r>
      <rPr>
        <sz val="11"/>
        <color rgb="FF000000"/>
        <rFont val="Consolas"/>
        <family val="3"/>
      </rPr>
      <t>CÂMARA MUNICIPAL DE SAPEZAL</t>
    </r>
  </si>
  <si>
    <r>
      <rPr>
        <b/>
        <sz val="11"/>
        <color rgb="FF000000"/>
        <rFont val="Consolas"/>
        <family val="3"/>
      </rPr>
      <t>SOUTO ENGENHARIA</t>
    </r>
    <r>
      <rPr>
        <sz val="11"/>
        <color rgb="FF000000"/>
        <rFont val="Consolas"/>
        <family val="3"/>
      </rPr>
      <t xml:space="preserve"> - Eng. Eduardo A. Souto - CREA MT 046837</t>
    </r>
  </si>
  <si>
    <t>HASTE DE ATERRAMENTO EM ACO COM 3,00 M DE COMPRIMENTO E DN = 3/4", REVESTIDA COM BAIXA CAMADA DE COBRE, SEM CONECTOR</t>
  </si>
  <si>
    <r>
      <rPr>
        <b/>
        <sz val="10"/>
        <color rgb="FF000000"/>
        <rFont val="Consolas"/>
        <family val="3"/>
      </rPr>
      <t xml:space="preserve">Base: </t>
    </r>
    <r>
      <rPr>
        <sz val="10"/>
        <color rgb="FF000000"/>
        <rFont val="Consolas"/>
        <family val="3"/>
      </rPr>
      <t xml:space="preserve">Sinapi / </t>
    </r>
    <r>
      <rPr>
        <b/>
        <sz val="10"/>
        <color rgb="FF000000"/>
        <rFont val="Consolas"/>
        <family val="3"/>
      </rPr>
      <t xml:space="preserve">Ref: </t>
    </r>
    <r>
      <rPr>
        <sz val="10"/>
        <color rgb="FF000000"/>
        <rFont val="Consolas"/>
        <family val="3"/>
      </rPr>
      <t xml:space="preserve">06/2022 / </t>
    </r>
    <r>
      <rPr>
        <b/>
        <sz val="10"/>
        <color rgb="FF000000"/>
        <rFont val="Consolas"/>
        <family val="3"/>
      </rPr>
      <t xml:space="preserve">Estado: </t>
    </r>
    <r>
      <rPr>
        <sz val="10"/>
        <color rgb="FF000000"/>
        <rFont val="Consolas"/>
        <family val="3"/>
      </rPr>
      <t>Mato Grosso</t>
    </r>
  </si>
  <si>
    <r>
      <t xml:space="preserve">BASE: </t>
    </r>
    <r>
      <rPr>
        <sz val="12"/>
        <rFont val="Consolas"/>
        <family val="3"/>
      </rPr>
      <t>SINAPI / Ref: 06/2022 / Estado: Mato Grosso / BDI: 28,38%</t>
    </r>
  </si>
  <si>
    <r>
      <rPr>
        <b/>
        <sz val="12"/>
        <color rgb="FF000000"/>
        <rFont val="Consolas"/>
        <family val="3"/>
      </rPr>
      <t xml:space="preserve">Base: </t>
    </r>
    <r>
      <rPr>
        <sz val="12"/>
        <color rgb="FF000000"/>
        <rFont val="Consolas"/>
        <family val="3"/>
      </rPr>
      <t xml:space="preserve">Sinapi / </t>
    </r>
    <r>
      <rPr>
        <b/>
        <sz val="12"/>
        <color rgb="FF000000"/>
        <rFont val="Consolas"/>
        <family val="3"/>
      </rPr>
      <t xml:space="preserve">Ref: </t>
    </r>
    <r>
      <rPr>
        <sz val="12"/>
        <color rgb="FF000000"/>
        <rFont val="Consolas"/>
        <family val="3"/>
      </rPr>
      <t xml:space="preserve">06/2022 / </t>
    </r>
    <r>
      <rPr>
        <b/>
        <sz val="12"/>
        <color rgb="FF000000"/>
        <rFont val="Consolas"/>
        <family val="3"/>
      </rPr>
      <t xml:space="preserve">Estado: </t>
    </r>
    <r>
      <rPr>
        <sz val="12"/>
        <color rgb="FF000000"/>
        <rFont val="Consolas"/>
        <family val="3"/>
      </rPr>
      <t>Mato Grosso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</si>
</sst>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R\$\ #,##0.00_-"/>
    <numFmt numFmtId="165" formatCode="_(* #,##0.00_);_(* \(#,##0.00\);_(* &quot;-&quot;??_);_(@_)"/>
  </numFmts>
  <fonts count="2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rgb="FF000000"/>
      <name val="Times New Roman"/>
      <family val="1"/>
    </font>
    <font>
      <b/>
      <sz val="11"/>
      <color rgb="FF000000"/>
      <name val="Consolas"/>
      <family val="3"/>
    </font>
    <font>
      <sz val="11"/>
      <color rgb="FF000000"/>
      <name val="Consolas"/>
      <family val="3"/>
    </font>
    <font>
      <b/>
      <sz val="12"/>
      <color rgb="FF000000"/>
      <name val="Consolas"/>
      <family val="3"/>
    </font>
    <font>
      <sz val="12"/>
      <color rgb="FF000000"/>
      <name val="Consolas"/>
      <family val="3"/>
    </font>
    <font>
      <b/>
      <sz val="20"/>
      <color rgb="FF000000"/>
      <name val="Consolas"/>
      <family val="3"/>
    </font>
    <font>
      <b/>
      <sz val="10"/>
      <color rgb="FF000000"/>
      <name val="Consolas"/>
      <family val="3"/>
    </font>
    <font>
      <sz val="10"/>
      <color rgb="FF000000"/>
      <name val="Consolas"/>
      <family val="3"/>
    </font>
    <font>
      <b/>
      <sz val="11"/>
      <name val="Consolas"/>
      <family val="3"/>
    </font>
    <font>
      <b/>
      <sz val="14"/>
      <name val="Consolas"/>
      <family val="3"/>
    </font>
    <font>
      <sz val="10"/>
      <name val="Arial"/>
      <family val="2"/>
    </font>
    <font>
      <b/>
      <sz val="16"/>
      <name val="Times New Roman"/>
      <family val="1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 tint="-0.249977111117893"/>
      <name val="Arial"/>
      <family val="2"/>
    </font>
    <font>
      <sz val="10"/>
      <name val="Consolas"/>
      <family val="3"/>
    </font>
    <font>
      <b/>
      <sz val="12"/>
      <name val="Consolas"/>
      <family val="3"/>
    </font>
    <font>
      <sz val="12"/>
      <name val="Consolas"/>
      <family val="3"/>
    </font>
    <font>
      <b/>
      <sz val="20"/>
      <name val="Consolas"/>
      <family val="3"/>
    </font>
    <font>
      <b/>
      <sz val="12"/>
      <color theme="1"/>
      <name val="Consolas"/>
      <family val="3"/>
    </font>
    <font>
      <sz val="12"/>
      <color theme="1"/>
      <name val="Consolas"/>
      <family val="3"/>
    </font>
    <font>
      <b/>
      <u/>
      <sz val="10"/>
      <color rgb="FF000000"/>
      <name val="Consolas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</cellStyleXfs>
  <cellXfs count="160">
    <xf numFmtId="0" fontId="0" fillId="0" borderId="0" xfId="0"/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0" xfId="0" applyFont="1" applyFill="1"/>
    <xf numFmtId="0" fontId="10" fillId="2" borderId="1" xfId="0" applyFont="1" applyFill="1" applyBorder="1"/>
    <xf numFmtId="0" fontId="9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0" borderId="0" xfId="0" applyFont="1"/>
    <xf numFmtId="0" fontId="9" fillId="2" borderId="2" xfId="0" applyFont="1" applyFill="1" applyBorder="1" applyAlignment="1">
      <alignment horizontal="left" vertical="center"/>
    </xf>
    <xf numFmtId="0" fontId="10" fillId="2" borderId="0" xfId="0" applyFont="1" applyFill="1" applyBorder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3" fillId="0" borderId="0" xfId="4" applyAlignment="1">
      <alignment horizontal="center" vertical="center"/>
    </xf>
    <xf numFmtId="0" fontId="14" fillId="7" borderId="20" xfId="4" applyFont="1" applyFill="1" applyBorder="1" applyAlignment="1">
      <alignment vertical="center" wrapText="1"/>
    </xf>
    <xf numFmtId="0" fontId="13" fillId="0" borderId="0" xfId="4" applyAlignment="1">
      <alignment vertical="center"/>
    </xf>
    <xf numFmtId="0" fontId="14" fillId="7" borderId="0" xfId="4" applyFont="1" applyFill="1" applyAlignment="1">
      <alignment vertical="center" wrapText="1"/>
    </xf>
    <xf numFmtId="0" fontId="15" fillId="0" borderId="0" xfId="4" applyFont="1" applyAlignment="1">
      <alignment vertical="center" wrapText="1"/>
    </xf>
    <xf numFmtId="0" fontId="15" fillId="0" borderId="0" xfId="4" applyFont="1" applyAlignment="1">
      <alignment vertical="center"/>
    </xf>
    <xf numFmtId="0" fontId="13" fillId="0" borderId="0" xfId="4" applyAlignment="1">
      <alignment horizontal="center"/>
    </xf>
    <xf numFmtId="0" fontId="13" fillId="0" borderId="0" xfId="4" applyAlignment="1">
      <alignment horizontal="left" vertical="center"/>
    </xf>
    <xf numFmtId="43" fontId="13" fillId="0" borderId="0" xfId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vertical="center"/>
    </xf>
    <xf numFmtId="165" fontId="13" fillId="0" borderId="0" xfId="4" applyNumberFormat="1" applyAlignment="1">
      <alignment vertical="center"/>
    </xf>
    <xf numFmtId="4" fontId="13" fillId="0" borderId="0" xfId="4" applyNumberFormat="1" applyAlignment="1">
      <alignment vertical="center"/>
    </xf>
    <xf numFmtId="0" fontId="16" fillId="0" borderId="0" xfId="4" applyFont="1" applyAlignment="1">
      <alignment horizontal="right" vertical="center"/>
    </xf>
    <xf numFmtId="43" fontId="13" fillId="0" borderId="0" xfId="1" applyFont="1" applyFill="1" applyAlignment="1">
      <alignment horizontal="right" vertical="center"/>
    </xf>
    <xf numFmtId="165" fontId="17" fillId="0" borderId="0" xfId="4" applyNumberFormat="1" applyFont="1" applyAlignment="1">
      <alignment vertical="center"/>
    </xf>
    <xf numFmtId="9" fontId="13" fillId="0" borderId="0" xfId="3" applyFont="1" applyFill="1" applyBorder="1" applyAlignment="1">
      <alignment horizontal="right" vertical="center"/>
    </xf>
    <xf numFmtId="10" fontId="17" fillId="0" borderId="0" xfId="4" applyNumberFormat="1" applyFont="1" applyAlignment="1">
      <alignment vertical="center"/>
    </xf>
    <xf numFmtId="10" fontId="13" fillId="0" borderId="0" xfId="3" applyNumberFormat="1" applyFont="1" applyFill="1" applyAlignment="1">
      <alignment horizontal="right" vertical="center"/>
    </xf>
    <xf numFmtId="43" fontId="13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vertical="center"/>
    </xf>
    <xf numFmtId="43" fontId="13" fillId="0" borderId="0" xfId="4" applyNumberFormat="1" applyAlignment="1">
      <alignment vertical="center"/>
    </xf>
    <xf numFmtId="0" fontId="17" fillId="0" borderId="0" xfId="4" applyFont="1" applyAlignment="1">
      <alignment vertical="center"/>
    </xf>
    <xf numFmtId="165" fontId="13" fillId="0" borderId="0" xfId="4" applyNumberFormat="1" applyAlignment="1">
      <alignment horizontal="center" vertical="center"/>
    </xf>
    <xf numFmtId="165" fontId="17" fillId="0" borderId="0" xfId="4" applyNumberFormat="1" applyFont="1" applyAlignment="1">
      <alignment horizontal="center" vertical="center"/>
    </xf>
    <xf numFmtId="165" fontId="13" fillId="7" borderId="0" xfId="4" applyNumberFormat="1" applyFill="1" applyAlignment="1">
      <alignment vertical="center"/>
    </xf>
    <xf numFmtId="0" fontId="13" fillId="7" borderId="0" xfId="4" applyFill="1" applyAlignment="1">
      <alignment vertical="center"/>
    </xf>
    <xf numFmtId="0" fontId="18" fillId="0" borderId="0" xfId="4" applyFont="1" applyAlignment="1">
      <alignment horizontal="center"/>
    </xf>
    <xf numFmtId="0" fontId="18" fillId="0" borderId="0" xfId="4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9" fillId="5" borderId="6" xfId="4" applyFont="1" applyFill="1" applyBorder="1" applyAlignment="1">
      <alignment horizontal="center" vertical="center"/>
    </xf>
    <xf numFmtId="0" fontId="19" fillId="5" borderId="6" xfId="4" applyFont="1" applyFill="1" applyBorder="1" applyAlignment="1">
      <alignment horizontal="center" vertical="center" wrapText="1"/>
    </xf>
    <xf numFmtId="9" fontId="19" fillId="0" borderId="6" xfId="3" applyFont="1" applyBorder="1" applyAlignment="1">
      <alignment horizontal="right" vertical="center"/>
    </xf>
    <xf numFmtId="165" fontId="19" fillId="0" borderId="6" xfId="4" applyNumberFormat="1" applyFont="1" applyBorder="1" applyAlignment="1">
      <alignment horizontal="right" vertical="center"/>
    </xf>
    <xf numFmtId="44" fontId="20" fillId="0" borderId="6" xfId="2" applyFont="1" applyFill="1" applyBorder="1" applyAlignment="1">
      <alignment horizontal="center" vertical="center"/>
    </xf>
    <xf numFmtId="9" fontId="20" fillId="8" borderId="6" xfId="3" applyFont="1" applyFill="1" applyBorder="1" applyAlignment="1">
      <alignment horizontal="center" vertical="center"/>
    </xf>
    <xf numFmtId="44" fontId="20" fillId="0" borderId="6" xfId="2" applyFont="1" applyFill="1" applyBorder="1" applyAlignment="1">
      <alignment horizontal="center" vertical="center" wrapText="1"/>
    </xf>
    <xf numFmtId="9" fontId="20" fillId="0" borderId="6" xfId="3" applyFont="1" applyFill="1" applyBorder="1" applyAlignment="1">
      <alignment horizontal="center" vertical="center"/>
    </xf>
    <xf numFmtId="44" fontId="19" fillId="9" borderId="6" xfId="2" applyFont="1" applyFill="1" applyBorder="1" applyAlignment="1">
      <alignment horizontal="center" vertical="center"/>
    </xf>
    <xf numFmtId="0" fontId="7" fillId="0" borderId="6" xfId="0" applyFont="1" applyBorder="1"/>
    <xf numFmtId="10" fontId="7" fillId="0" borderId="6" xfId="3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10" fontId="6" fillId="0" borderId="6" xfId="3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right" vertical="center"/>
    </xf>
    <xf numFmtId="0" fontId="23" fillId="0" borderId="6" xfId="0" applyFont="1" applyBorder="1" applyAlignment="1">
      <alignment horizontal="center" vertical="center"/>
    </xf>
    <xf numFmtId="44" fontId="23" fillId="0" borderId="6" xfId="2" applyFont="1" applyBorder="1" applyAlignment="1">
      <alignment horizontal="center" vertical="center"/>
    </xf>
    <xf numFmtId="3" fontId="23" fillId="0" borderId="6" xfId="0" applyNumberFormat="1" applyFont="1" applyBorder="1" applyAlignment="1">
      <alignment horizontal="center" vertical="center"/>
    </xf>
    <xf numFmtId="0" fontId="22" fillId="6" borderId="6" xfId="0" applyFont="1" applyFill="1" applyBorder="1" applyAlignment="1">
      <alignment horizontal="right"/>
    </xf>
    <xf numFmtId="0" fontId="22" fillId="6" borderId="6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24" fillId="2" borderId="3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35" xfId="4" applyFont="1" applyBorder="1" applyAlignment="1">
      <alignment horizontal="center" vertical="center"/>
    </xf>
    <xf numFmtId="0" fontId="20" fillId="0" borderId="10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19" fillId="9" borderId="7" xfId="4" applyFont="1" applyFill="1" applyBorder="1" applyAlignment="1">
      <alignment horizontal="right" vertical="center"/>
    </xf>
    <xf numFmtId="0" fontId="19" fillId="9" borderId="9" xfId="4" applyFont="1" applyFill="1" applyBorder="1" applyAlignment="1">
      <alignment horizontal="right" vertical="center"/>
    </xf>
    <xf numFmtId="9" fontId="20" fillId="5" borderId="7" xfId="4" applyNumberFormat="1" applyFont="1" applyFill="1" applyBorder="1" applyAlignment="1">
      <alignment horizontal="center" vertical="center"/>
    </xf>
    <xf numFmtId="0" fontId="20" fillId="5" borderId="9" xfId="4" applyFont="1" applyFill="1" applyBorder="1" applyAlignment="1">
      <alignment horizontal="center" vertical="center"/>
    </xf>
    <xf numFmtId="0" fontId="18" fillId="0" borderId="19" xfId="4" applyFont="1" applyBorder="1" applyAlignment="1">
      <alignment horizontal="center"/>
    </xf>
    <xf numFmtId="0" fontId="18" fillId="0" borderId="20" xfId="4" applyFont="1" applyBorder="1" applyAlignment="1">
      <alignment horizontal="center"/>
    </xf>
    <xf numFmtId="0" fontId="18" fillId="0" borderId="22" xfId="4" applyFont="1" applyBorder="1" applyAlignment="1">
      <alignment horizontal="center"/>
    </xf>
    <xf numFmtId="0" fontId="18" fillId="0" borderId="0" xfId="4" applyFont="1" applyAlignment="1">
      <alignment horizontal="center"/>
    </xf>
    <xf numFmtId="0" fontId="18" fillId="0" borderId="24" xfId="4" applyFont="1" applyBorder="1" applyAlignment="1">
      <alignment horizontal="center"/>
    </xf>
    <xf numFmtId="0" fontId="18" fillId="0" borderId="25" xfId="4" applyFont="1" applyBorder="1" applyAlignment="1">
      <alignment horizontal="center"/>
    </xf>
    <xf numFmtId="0" fontId="19" fillId="5" borderId="6" xfId="4" applyFont="1" applyFill="1" applyBorder="1" applyAlignment="1">
      <alignment horizontal="center"/>
    </xf>
    <xf numFmtId="0" fontId="21" fillId="7" borderId="19" xfId="4" applyFont="1" applyFill="1" applyBorder="1" applyAlignment="1">
      <alignment horizontal="center" vertical="center" wrapText="1"/>
    </xf>
    <xf numFmtId="0" fontId="21" fillId="7" borderId="20" xfId="4" applyFont="1" applyFill="1" applyBorder="1" applyAlignment="1">
      <alignment horizontal="center" vertical="center" wrapText="1"/>
    </xf>
    <xf numFmtId="0" fontId="21" fillId="7" borderId="21" xfId="4" applyFont="1" applyFill="1" applyBorder="1" applyAlignment="1">
      <alignment horizontal="center" vertical="center" wrapText="1"/>
    </xf>
    <xf numFmtId="0" fontId="21" fillId="7" borderId="22" xfId="4" applyFont="1" applyFill="1" applyBorder="1" applyAlignment="1">
      <alignment horizontal="center" vertical="center" wrapText="1"/>
    </xf>
    <xf numFmtId="0" fontId="21" fillId="7" borderId="0" xfId="4" applyFont="1" applyFill="1" applyAlignment="1">
      <alignment horizontal="center" vertical="center" wrapText="1"/>
    </xf>
    <xf numFmtId="0" fontId="21" fillId="7" borderId="23" xfId="4" applyFont="1" applyFill="1" applyBorder="1" applyAlignment="1">
      <alignment horizontal="center" vertical="center" wrapText="1"/>
    </xf>
    <xf numFmtId="0" fontId="21" fillId="7" borderId="24" xfId="4" applyFont="1" applyFill="1" applyBorder="1" applyAlignment="1">
      <alignment horizontal="center" vertical="center" wrapText="1"/>
    </xf>
    <xf numFmtId="0" fontId="21" fillId="7" borderId="25" xfId="4" applyFont="1" applyFill="1" applyBorder="1" applyAlignment="1">
      <alignment horizontal="center" vertical="center" wrapText="1"/>
    </xf>
    <xf numFmtId="0" fontId="21" fillId="7" borderId="26" xfId="4" applyFont="1" applyFill="1" applyBorder="1" applyAlignment="1">
      <alignment horizontal="center" vertical="center" wrapText="1"/>
    </xf>
    <xf numFmtId="0" fontId="19" fillId="0" borderId="27" xfId="4" applyFont="1" applyBorder="1" applyAlignment="1">
      <alignment horizontal="left" vertical="center" wrapText="1"/>
    </xf>
    <xf numFmtId="0" fontId="19" fillId="0" borderId="28" xfId="4" applyFont="1" applyBorder="1" applyAlignment="1">
      <alignment horizontal="left" vertical="center" wrapText="1"/>
    </xf>
    <xf numFmtId="0" fontId="19" fillId="0" borderId="29" xfId="4" applyFont="1" applyBorder="1" applyAlignment="1">
      <alignment horizontal="left" vertical="center" wrapText="1"/>
    </xf>
    <xf numFmtId="0" fontId="19" fillId="0" borderId="30" xfId="4" applyFont="1" applyBorder="1" applyAlignment="1">
      <alignment horizontal="left" vertical="center"/>
    </xf>
    <xf numFmtId="0" fontId="19" fillId="0" borderId="8" xfId="4" applyFont="1" applyBorder="1" applyAlignment="1">
      <alignment horizontal="left" vertical="center"/>
    </xf>
    <xf numFmtId="0" fontId="19" fillId="0" borderId="31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10" xfId="4" applyFont="1" applyFill="1" applyBorder="1" applyAlignment="1">
      <alignment horizontal="center" vertical="center"/>
    </xf>
    <xf numFmtId="0" fontId="19" fillId="0" borderId="35" xfId="4" applyFont="1" applyFill="1" applyBorder="1" applyAlignment="1">
      <alignment horizontal="center" vertical="center"/>
    </xf>
    <xf numFmtId="0" fontId="20" fillId="0" borderId="10" xfId="4" applyFont="1" applyFill="1" applyBorder="1" applyAlignment="1">
      <alignment horizontal="left" vertical="center"/>
    </xf>
    <xf numFmtId="0" fontId="20" fillId="0" borderId="35" xfId="4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7" fillId="0" borderId="6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 wrapText="1"/>
    </xf>
    <xf numFmtId="10" fontId="7" fillId="0" borderId="10" xfId="3" applyNumberFormat="1" applyFont="1" applyBorder="1" applyAlignment="1">
      <alignment horizontal="center" vertical="center"/>
    </xf>
    <xf numFmtId="10" fontId="7" fillId="0" borderId="35" xfId="3" applyNumberFormat="1" applyFont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44" fontId="22" fillId="10" borderId="6" xfId="0" applyNumberFormat="1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</cellXfs>
  <cellStyles count="5">
    <cellStyle name="Moeda" xfId="2" builtinId="4"/>
    <cellStyle name="Normal" xfId="0" builtinId="0"/>
    <cellStyle name="Normal 2" xfId="4" xr:uid="{EAE7B2DE-FCB9-446E-A512-4E9F8AF0D9CA}"/>
    <cellStyle name="Porcentagem" xfId="3" builtinId="5"/>
    <cellStyle name="Vírgula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923686</xdr:colOff>
      <xdr:row>0</xdr:row>
      <xdr:rowOff>117113</xdr:rowOff>
    </xdr:from>
    <xdr:ext cx="4126582" cy="890072"/>
    <xdr:pic>
      <xdr:nvPicPr>
        <xdr:cNvPr id="4" name="Logo">
          <a:extLst>
            <a:ext uri="{FF2B5EF4-FFF2-40B4-BE49-F238E27FC236}">
              <a16:creationId xmlns:a16="http://schemas.microsoft.com/office/drawing/2014/main" id="{2B7970F4-C469-4757-A7BE-22E7887FD8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79" b="20912"/>
        <a:stretch/>
      </xdr:blipFill>
      <xdr:spPr>
        <a:xfrm>
          <a:off x="9843568" y="117113"/>
          <a:ext cx="4126582" cy="89007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162900</xdr:colOff>
      <xdr:row>1</xdr:row>
      <xdr:rowOff>132382</xdr:rowOff>
    </xdr:from>
    <xdr:ext cx="3201682" cy="690578"/>
    <xdr:pic>
      <xdr:nvPicPr>
        <xdr:cNvPr id="3" name="Logo">
          <a:extLst>
            <a:ext uri="{FF2B5EF4-FFF2-40B4-BE49-F238E27FC236}">
              <a16:creationId xmlns:a16="http://schemas.microsoft.com/office/drawing/2014/main" id="{4FE9F319-85D6-460C-AE50-517C313DB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79" b="20912"/>
        <a:stretch/>
      </xdr:blipFill>
      <xdr:spPr>
        <a:xfrm>
          <a:off x="7866720" y="315262"/>
          <a:ext cx="3201682" cy="6905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45720</xdr:rowOff>
    </xdr:from>
    <xdr:to>
      <xdr:col>2</xdr:col>
      <xdr:colOff>2746032</xdr:colOff>
      <xdr:row>29</xdr:row>
      <xdr:rowOff>129540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F24B8DB-2B4E-48DB-B6C6-2C8B76E80F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55" t="14118" r="5278" b="20685"/>
        <a:stretch/>
      </xdr:blipFill>
      <xdr:spPr>
        <a:xfrm>
          <a:off x="666750" y="3152775"/>
          <a:ext cx="2746032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7621</xdr:rowOff>
    </xdr:from>
    <xdr:to>
      <xdr:col>3</xdr:col>
      <xdr:colOff>0</xdr:colOff>
      <xdr:row>26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826F30-B94E-4552-B679-8D2AE2179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4419601"/>
          <a:ext cx="5250180" cy="73151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3</xdr:col>
      <xdr:colOff>0</xdr:colOff>
      <xdr:row>34</xdr:row>
      <xdr:rowOff>22860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C52FAE4-69E1-4D78-AC36-D75BBB72FE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17" b="15294"/>
        <a:stretch/>
      </xdr:blipFill>
      <xdr:spPr>
        <a:xfrm>
          <a:off x="609600" y="5356860"/>
          <a:ext cx="5250180" cy="112014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1</xdr:row>
      <xdr:rowOff>53340</xdr:rowOff>
    </xdr:from>
    <xdr:to>
      <xdr:col>4</xdr:col>
      <xdr:colOff>1699259</xdr:colOff>
      <xdr:row>3</xdr:row>
      <xdr:rowOff>347394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8F47B1-FA5F-2B5A-24C3-A049054ECD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36" b="14388"/>
        <a:stretch/>
      </xdr:blipFill>
      <xdr:spPr>
        <a:xfrm>
          <a:off x="6644640" y="236220"/>
          <a:ext cx="1310639" cy="105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Normal="100" workbookViewId="0">
      <pane ySplit="7" topLeftCell="A8" activePane="bottomLeft" state="frozen"/>
      <selection pane="bottomLeft"/>
    </sheetView>
  </sheetViews>
  <sheetFormatPr defaultRowHeight="14.4" x14ac:dyDescent="0.3"/>
  <cols>
    <col min="1" max="1" width="8.77734375" customWidth="1"/>
    <col min="2" max="2" width="25.77734375" customWidth="1"/>
    <col min="3" max="3" width="10.77734375" customWidth="1"/>
    <col min="4" max="4" width="65.77734375" customWidth="1"/>
    <col min="5" max="5" width="5.77734375" customWidth="1"/>
    <col min="6" max="6" width="13.33203125" customWidth="1"/>
    <col min="7" max="8" width="15.77734375" customWidth="1"/>
    <col min="9" max="9" width="21.77734375" bestFit="1" customWidth="1"/>
    <col min="10" max="10" width="21.77734375" customWidth="1"/>
  </cols>
  <sheetData>
    <row r="1" spans="1:10" x14ac:dyDescent="0.3">
      <c r="A1" s="74" t="s">
        <v>86</v>
      </c>
      <c r="B1" s="6"/>
      <c r="C1" s="6"/>
      <c r="D1" s="6"/>
      <c r="E1" s="6" t="s">
        <v>89</v>
      </c>
      <c r="F1" s="1"/>
      <c r="G1" s="1"/>
      <c r="H1" s="1"/>
      <c r="I1" s="1"/>
      <c r="J1" s="2"/>
    </row>
    <row r="2" spans="1:10" x14ac:dyDescent="0.3">
      <c r="A2" s="7" t="s">
        <v>224</v>
      </c>
      <c r="B2" s="8"/>
      <c r="C2" s="8"/>
      <c r="D2" s="8"/>
      <c r="E2" s="8" t="s">
        <v>90</v>
      </c>
      <c r="F2" s="3"/>
      <c r="G2" s="3"/>
      <c r="H2" s="3"/>
      <c r="I2" s="3"/>
      <c r="J2" s="4"/>
    </row>
    <row r="3" spans="1:10" x14ac:dyDescent="0.3">
      <c r="A3" s="7" t="s">
        <v>91</v>
      </c>
      <c r="B3" s="8"/>
      <c r="C3" s="8"/>
      <c r="D3" s="8"/>
      <c r="E3" s="3"/>
      <c r="F3" s="3"/>
      <c r="G3" s="3"/>
      <c r="H3" s="3"/>
      <c r="I3" s="3"/>
      <c r="J3" s="4"/>
    </row>
    <row r="4" spans="1:10" x14ac:dyDescent="0.3">
      <c r="A4" s="87" t="s">
        <v>92</v>
      </c>
      <c r="B4" s="88"/>
      <c r="C4" s="88"/>
      <c r="D4" s="88"/>
      <c r="E4" s="3"/>
      <c r="F4" s="3"/>
      <c r="G4" s="3"/>
      <c r="H4" s="3"/>
      <c r="I4" s="3"/>
      <c r="J4" s="4"/>
    </row>
    <row r="5" spans="1:10" ht="20.100000000000001" customHeight="1" x14ac:dyDescent="0.3">
      <c r="A5" s="89" t="s">
        <v>87</v>
      </c>
      <c r="B5" s="90"/>
      <c r="C5" s="90"/>
      <c r="D5" s="90"/>
      <c r="E5" s="90"/>
      <c r="F5" s="90"/>
      <c r="G5" s="90"/>
      <c r="H5" s="90"/>
      <c r="I5" s="90"/>
      <c r="J5" s="91"/>
    </row>
    <row r="6" spans="1:10" x14ac:dyDescent="0.3">
      <c r="A6" s="10" t="s">
        <v>88</v>
      </c>
      <c r="B6" s="11"/>
      <c r="C6" s="11"/>
      <c r="D6" s="11"/>
      <c r="E6" s="11"/>
      <c r="F6" s="11"/>
      <c r="G6" s="11"/>
      <c r="H6" s="11"/>
      <c r="I6" s="11"/>
      <c r="J6" s="4"/>
    </row>
    <row r="7" spans="1:10" ht="20.100000000000001" customHeight="1" x14ac:dyDescent="0.3">
      <c r="A7" s="16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" customHeight="1" x14ac:dyDescent="0.3">
      <c r="A8" s="14" t="s">
        <v>94</v>
      </c>
      <c r="B8" s="75" t="s">
        <v>10</v>
      </c>
      <c r="C8" s="76"/>
      <c r="D8" s="76"/>
      <c r="E8" s="77"/>
      <c r="F8" s="14">
        <v>1</v>
      </c>
      <c r="G8" s="75"/>
      <c r="H8" s="77"/>
      <c r="I8" s="15">
        <f>SUM(I9:I10)*F8</f>
        <v>2512.65</v>
      </c>
      <c r="J8" s="15">
        <f>SUM(J9:J10)*F8</f>
        <v>3224.85</v>
      </c>
    </row>
    <row r="9" spans="1:10" ht="30" customHeight="1" x14ac:dyDescent="0.3">
      <c r="A9" s="13" t="s">
        <v>11</v>
      </c>
      <c r="B9" s="12" t="s">
        <v>12</v>
      </c>
      <c r="C9" s="13">
        <v>98111</v>
      </c>
      <c r="D9" s="17" t="s">
        <v>13</v>
      </c>
      <c r="E9" s="13" t="s">
        <v>14</v>
      </c>
      <c r="F9" s="13" t="s">
        <v>15</v>
      </c>
      <c r="G9" s="18">
        <v>59.79</v>
      </c>
      <c r="H9" s="18">
        <v>76.739999999999995</v>
      </c>
      <c r="I9" s="18">
        <f>G9*F9</f>
        <v>896.85</v>
      </c>
      <c r="J9" s="18">
        <f>H9*F9</f>
        <v>1151.0999999999999</v>
      </c>
    </row>
    <row r="10" spans="1:10" ht="30" customHeight="1" x14ac:dyDescent="0.3">
      <c r="A10" s="13" t="s">
        <v>16</v>
      </c>
      <c r="B10" s="12" t="s">
        <v>12</v>
      </c>
      <c r="C10" s="13">
        <v>96986</v>
      </c>
      <c r="D10" s="17" t="s">
        <v>17</v>
      </c>
      <c r="E10" s="13" t="s">
        <v>14</v>
      </c>
      <c r="F10" s="13" t="s">
        <v>15</v>
      </c>
      <c r="G10" s="18">
        <v>107.72</v>
      </c>
      <c r="H10" s="18">
        <v>138.25</v>
      </c>
      <c r="I10" s="18">
        <f>G10*F10</f>
        <v>1615.8</v>
      </c>
      <c r="J10" s="18">
        <f>H10*F10</f>
        <v>2073.75</v>
      </c>
    </row>
    <row r="11" spans="1:10" ht="15" customHeight="1" x14ac:dyDescent="0.3">
      <c r="A11" s="14" t="s">
        <v>95</v>
      </c>
      <c r="B11" s="75" t="s">
        <v>18</v>
      </c>
      <c r="C11" s="76"/>
      <c r="D11" s="76"/>
      <c r="E11" s="77"/>
      <c r="F11" s="14">
        <v>1</v>
      </c>
      <c r="G11" s="75"/>
      <c r="H11" s="77"/>
      <c r="I11" s="15">
        <f>SUM(I12)*F11</f>
        <v>1010.0999999999999</v>
      </c>
      <c r="J11" s="15">
        <f>SUM(J12)*F11</f>
        <v>1296.3600000000001</v>
      </c>
    </row>
    <row r="12" spans="1:10" ht="15" customHeight="1" x14ac:dyDescent="0.3">
      <c r="A12" s="13" t="s">
        <v>19</v>
      </c>
      <c r="B12" s="12" t="s">
        <v>20</v>
      </c>
      <c r="C12" s="13" t="s">
        <v>21</v>
      </c>
      <c r="D12" s="17" t="s">
        <v>22</v>
      </c>
      <c r="E12" s="13" t="s">
        <v>23</v>
      </c>
      <c r="F12" s="13" t="s">
        <v>24</v>
      </c>
      <c r="G12" s="18">
        <v>12.95</v>
      </c>
      <c r="H12" s="18">
        <v>16.62</v>
      </c>
      <c r="I12" s="18">
        <f>G12*F12</f>
        <v>1010.0999999999999</v>
      </c>
      <c r="J12" s="18">
        <f>H12*F12</f>
        <v>1296.3600000000001</v>
      </c>
    </row>
    <row r="13" spans="1:10" ht="15" customHeight="1" x14ac:dyDescent="0.3">
      <c r="A13" s="14" t="s">
        <v>96</v>
      </c>
      <c r="B13" s="75" t="s">
        <v>25</v>
      </c>
      <c r="C13" s="76"/>
      <c r="D13" s="76"/>
      <c r="E13" s="77"/>
      <c r="F13" s="14">
        <v>1</v>
      </c>
      <c r="G13" s="75"/>
      <c r="H13" s="77"/>
      <c r="I13" s="15">
        <f>SUM(I14:I18)*F13</f>
        <v>17808.79</v>
      </c>
      <c r="J13" s="15">
        <f>SUM(J14:J18)*F13</f>
        <v>22855.439999999999</v>
      </c>
    </row>
    <row r="14" spans="1:10" ht="30" customHeight="1" x14ac:dyDescent="0.3">
      <c r="A14" s="13" t="s">
        <v>26</v>
      </c>
      <c r="B14" s="12" t="s">
        <v>12</v>
      </c>
      <c r="C14" s="13">
        <v>96977</v>
      </c>
      <c r="D14" s="17" t="s">
        <v>27</v>
      </c>
      <c r="E14" s="13" t="s">
        <v>23</v>
      </c>
      <c r="F14" s="13" t="s">
        <v>28</v>
      </c>
      <c r="G14" s="18">
        <v>61.08</v>
      </c>
      <c r="H14" s="18">
        <v>78.39</v>
      </c>
      <c r="I14" s="18">
        <f>G14*F14</f>
        <v>10383.6</v>
      </c>
      <c r="J14" s="18">
        <f>H14*F14</f>
        <v>13326.3</v>
      </c>
    </row>
    <row r="15" spans="1:10" ht="30" customHeight="1" x14ac:dyDescent="0.3">
      <c r="A15" s="13" t="s">
        <v>29</v>
      </c>
      <c r="B15" s="12" t="s">
        <v>20</v>
      </c>
      <c r="C15" s="13" t="s">
        <v>30</v>
      </c>
      <c r="D15" s="17" t="s">
        <v>31</v>
      </c>
      <c r="E15" s="13" t="s">
        <v>23</v>
      </c>
      <c r="F15" s="13" t="s">
        <v>32</v>
      </c>
      <c r="G15" s="18">
        <v>5.48</v>
      </c>
      <c r="H15" s="18">
        <v>7.03</v>
      </c>
      <c r="I15" s="18">
        <f t="shared" ref="I15:I22" si="0">G15*F15</f>
        <v>263.04000000000002</v>
      </c>
      <c r="J15" s="18">
        <f t="shared" ref="J15:J35" si="1">H15*F15</f>
        <v>337.44</v>
      </c>
    </row>
    <row r="16" spans="1:10" ht="30" customHeight="1" x14ac:dyDescent="0.3">
      <c r="A16" s="13" t="s">
        <v>33</v>
      </c>
      <c r="B16" s="12" t="s">
        <v>20</v>
      </c>
      <c r="C16" s="13" t="s">
        <v>34</v>
      </c>
      <c r="D16" s="17" t="s">
        <v>35</v>
      </c>
      <c r="E16" s="13" t="s">
        <v>14</v>
      </c>
      <c r="F16" s="13" t="s">
        <v>36</v>
      </c>
      <c r="G16" s="18">
        <v>5.87</v>
      </c>
      <c r="H16" s="18">
        <v>7.53</v>
      </c>
      <c r="I16" s="18">
        <f t="shared" si="0"/>
        <v>264.14999999999998</v>
      </c>
      <c r="J16" s="18">
        <f t="shared" si="1"/>
        <v>338.85</v>
      </c>
    </row>
    <row r="17" spans="1:10" ht="15" customHeight="1" x14ac:dyDescent="0.3">
      <c r="A17" s="13" t="s">
        <v>37</v>
      </c>
      <c r="B17" s="12" t="s">
        <v>20</v>
      </c>
      <c r="C17" s="13" t="s">
        <v>21</v>
      </c>
      <c r="D17" s="17" t="s">
        <v>38</v>
      </c>
      <c r="E17" s="13" t="s">
        <v>23</v>
      </c>
      <c r="F17" s="13" t="s">
        <v>39</v>
      </c>
      <c r="G17" s="18">
        <v>12.95</v>
      </c>
      <c r="H17" s="18">
        <v>16.62</v>
      </c>
      <c r="I17" s="18">
        <f t="shared" si="0"/>
        <v>6475</v>
      </c>
      <c r="J17" s="18">
        <f t="shared" si="1"/>
        <v>8310</v>
      </c>
    </row>
    <row r="18" spans="1:10" ht="30" customHeight="1" x14ac:dyDescent="0.3">
      <c r="A18" s="13" t="s">
        <v>40</v>
      </c>
      <c r="B18" s="12" t="s">
        <v>20</v>
      </c>
      <c r="C18" s="13" t="s">
        <v>41</v>
      </c>
      <c r="D18" s="17" t="s">
        <v>42</v>
      </c>
      <c r="E18" s="13" t="s">
        <v>14</v>
      </c>
      <c r="F18" s="13" t="s">
        <v>15</v>
      </c>
      <c r="G18" s="18">
        <v>28.2</v>
      </c>
      <c r="H18" s="18">
        <v>36.19</v>
      </c>
      <c r="I18" s="18">
        <f t="shared" si="0"/>
        <v>423</v>
      </c>
      <c r="J18" s="18">
        <f t="shared" si="1"/>
        <v>542.84999999999991</v>
      </c>
    </row>
    <row r="19" spans="1:10" ht="15" customHeight="1" x14ac:dyDescent="0.3">
      <c r="A19" s="14" t="s">
        <v>97</v>
      </c>
      <c r="B19" s="75" t="s">
        <v>43</v>
      </c>
      <c r="C19" s="76"/>
      <c r="D19" s="76"/>
      <c r="E19" s="77"/>
      <c r="F19" s="14">
        <v>1</v>
      </c>
      <c r="G19" s="75"/>
      <c r="H19" s="77"/>
      <c r="I19" s="15">
        <f>SUM(I20:I22)*F19</f>
        <v>2884.4799999999996</v>
      </c>
      <c r="J19" s="15">
        <f>SUM(J20:J22)*F19</f>
        <v>3702.17</v>
      </c>
    </row>
    <row r="20" spans="1:10" ht="45" customHeight="1" x14ac:dyDescent="0.3">
      <c r="A20" s="13" t="s">
        <v>44</v>
      </c>
      <c r="B20" s="12" t="s">
        <v>12</v>
      </c>
      <c r="C20" s="13">
        <v>101905</v>
      </c>
      <c r="D20" s="17" t="s">
        <v>45</v>
      </c>
      <c r="E20" s="13" t="s">
        <v>14</v>
      </c>
      <c r="F20" s="13" t="s">
        <v>46</v>
      </c>
      <c r="G20" s="18">
        <v>199.6</v>
      </c>
      <c r="H20" s="18">
        <v>256.18</v>
      </c>
      <c r="I20" s="18">
        <f t="shared" si="0"/>
        <v>199.6</v>
      </c>
      <c r="J20" s="18">
        <f t="shared" si="1"/>
        <v>256.18</v>
      </c>
    </row>
    <row r="21" spans="1:10" ht="30" customHeight="1" x14ac:dyDescent="0.3">
      <c r="A21" s="13" t="s">
        <v>47</v>
      </c>
      <c r="B21" s="12" t="s">
        <v>12</v>
      </c>
      <c r="C21" s="13">
        <v>101909</v>
      </c>
      <c r="D21" s="17" t="s">
        <v>48</v>
      </c>
      <c r="E21" s="13" t="s">
        <v>14</v>
      </c>
      <c r="F21" s="13" t="s">
        <v>49</v>
      </c>
      <c r="G21" s="18">
        <v>225.57</v>
      </c>
      <c r="H21" s="18">
        <v>289.51</v>
      </c>
      <c r="I21" s="18">
        <f t="shared" si="0"/>
        <v>1127.8499999999999</v>
      </c>
      <c r="J21" s="18">
        <f t="shared" si="1"/>
        <v>1447.55</v>
      </c>
    </row>
    <row r="22" spans="1:10" ht="30" customHeight="1" x14ac:dyDescent="0.3">
      <c r="A22" s="13" t="s">
        <v>50</v>
      </c>
      <c r="B22" s="12" t="s">
        <v>20</v>
      </c>
      <c r="C22" s="13" t="s">
        <v>51</v>
      </c>
      <c r="D22" s="17" t="s">
        <v>52</v>
      </c>
      <c r="E22" s="13" t="s">
        <v>14</v>
      </c>
      <c r="F22" s="13" t="s">
        <v>46</v>
      </c>
      <c r="G22" s="18">
        <v>1557.03</v>
      </c>
      <c r="H22" s="18">
        <v>1998.44</v>
      </c>
      <c r="I22" s="18">
        <f t="shared" si="0"/>
        <v>1557.03</v>
      </c>
      <c r="J22" s="18">
        <f t="shared" si="1"/>
        <v>1998.44</v>
      </c>
    </row>
    <row r="23" spans="1:10" ht="15" customHeight="1" x14ac:dyDescent="0.3">
      <c r="A23" s="14" t="s">
        <v>98</v>
      </c>
      <c r="B23" s="75" t="s">
        <v>53</v>
      </c>
      <c r="C23" s="76"/>
      <c r="D23" s="76"/>
      <c r="E23" s="77"/>
      <c r="F23" s="14">
        <v>1</v>
      </c>
      <c r="G23" s="75"/>
      <c r="H23" s="77"/>
      <c r="I23" s="15">
        <f>SUM(I24)*F23</f>
        <v>324.52</v>
      </c>
      <c r="J23" s="15">
        <f>SUM(J24)*F23</f>
        <v>416.5</v>
      </c>
    </row>
    <row r="24" spans="1:10" ht="30" customHeight="1" x14ac:dyDescent="0.3">
      <c r="A24" s="13" t="s">
        <v>54</v>
      </c>
      <c r="B24" s="12" t="s">
        <v>12</v>
      </c>
      <c r="C24" s="13">
        <v>97599</v>
      </c>
      <c r="D24" s="17" t="s">
        <v>55</v>
      </c>
      <c r="E24" s="13" t="s">
        <v>14</v>
      </c>
      <c r="F24" s="13" t="s">
        <v>56</v>
      </c>
      <c r="G24" s="18">
        <v>23.18</v>
      </c>
      <c r="H24" s="18">
        <v>29.75</v>
      </c>
      <c r="I24" s="18">
        <f>G24*F24</f>
        <v>324.52</v>
      </c>
      <c r="J24" s="18">
        <f t="shared" si="1"/>
        <v>416.5</v>
      </c>
    </row>
    <row r="25" spans="1:10" ht="15" customHeight="1" x14ac:dyDescent="0.3">
      <c r="A25" s="14" t="s">
        <v>99</v>
      </c>
      <c r="B25" s="75" t="s">
        <v>57</v>
      </c>
      <c r="C25" s="76"/>
      <c r="D25" s="76"/>
      <c r="E25" s="77"/>
      <c r="F25" s="14">
        <v>1</v>
      </c>
      <c r="G25" s="75"/>
      <c r="H25" s="77"/>
      <c r="I25" s="15">
        <f>SUM(I26:I33)*F25</f>
        <v>379.55</v>
      </c>
      <c r="J25" s="15">
        <f>SUM(J26:J33)*F25</f>
        <v>487.11</v>
      </c>
    </row>
    <row r="26" spans="1:10" ht="75" customHeight="1" x14ac:dyDescent="0.3">
      <c r="A26" s="13" t="s">
        <v>58</v>
      </c>
      <c r="B26" s="12" t="s">
        <v>20</v>
      </c>
      <c r="C26" s="13" t="s">
        <v>59</v>
      </c>
      <c r="D26" s="17" t="s">
        <v>60</v>
      </c>
      <c r="E26" s="13" t="s">
        <v>14</v>
      </c>
      <c r="F26" s="13" t="s">
        <v>46</v>
      </c>
      <c r="G26" s="18">
        <v>14.65</v>
      </c>
      <c r="H26" s="18">
        <v>18.8</v>
      </c>
      <c r="I26" s="18">
        <f>G26*F26</f>
        <v>14.65</v>
      </c>
      <c r="J26" s="18">
        <f t="shared" si="1"/>
        <v>18.8</v>
      </c>
    </row>
    <row r="27" spans="1:10" ht="60" customHeight="1" x14ac:dyDescent="0.3">
      <c r="A27" s="13" t="s">
        <v>61</v>
      </c>
      <c r="B27" s="12" t="s">
        <v>20</v>
      </c>
      <c r="C27" s="13" t="s">
        <v>59</v>
      </c>
      <c r="D27" s="17" t="s">
        <v>62</v>
      </c>
      <c r="E27" s="13" t="s">
        <v>14</v>
      </c>
      <c r="F27" s="13" t="s">
        <v>49</v>
      </c>
      <c r="G27" s="18">
        <v>14.65</v>
      </c>
      <c r="H27" s="18">
        <v>18.8</v>
      </c>
      <c r="I27" s="18">
        <f t="shared" ref="I27:I35" si="2">G27*F27</f>
        <v>73.25</v>
      </c>
      <c r="J27" s="18">
        <f t="shared" si="1"/>
        <v>94</v>
      </c>
    </row>
    <row r="28" spans="1:10" ht="75" customHeight="1" x14ac:dyDescent="0.3">
      <c r="A28" s="13" t="s">
        <v>63</v>
      </c>
      <c r="B28" s="12" t="s">
        <v>20</v>
      </c>
      <c r="C28" s="13" t="s">
        <v>59</v>
      </c>
      <c r="D28" s="17" t="s">
        <v>64</v>
      </c>
      <c r="E28" s="13" t="s">
        <v>14</v>
      </c>
      <c r="F28" s="13" t="s">
        <v>46</v>
      </c>
      <c r="G28" s="18">
        <v>14.65</v>
      </c>
      <c r="H28" s="18">
        <v>18.8</v>
      </c>
      <c r="I28" s="18">
        <f t="shared" si="2"/>
        <v>14.65</v>
      </c>
      <c r="J28" s="18">
        <f t="shared" si="1"/>
        <v>18.8</v>
      </c>
    </row>
    <row r="29" spans="1:10" ht="60" customHeight="1" x14ac:dyDescent="0.3">
      <c r="A29" s="13" t="s">
        <v>65</v>
      </c>
      <c r="B29" s="12" t="s">
        <v>20</v>
      </c>
      <c r="C29" s="13" t="s">
        <v>66</v>
      </c>
      <c r="D29" s="17" t="s">
        <v>67</v>
      </c>
      <c r="E29" s="13" t="s">
        <v>14</v>
      </c>
      <c r="F29" s="13" t="s">
        <v>68</v>
      </c>
      <c r="G29" s="18">
        <v>23.25</v>
      </c>
      <c r="H29" s="18">
        <v>29.84</v>
      </c>
      <c r="I29" s="18">
        <f t="shared" si="2"/>
        <v>46.5</v>
      </c>
      <c r="J29" s="18">
        <f t="shared" si="1"/>
        <v>59.68</v>
      </c>
    </row>
    <row r="30" spans="1:10" ht="60" customHeight="1" x14ac:dyDescent="0.3">
      <c r="A30" s="13" t="s">
        <v>69</v>
      </c>
      <c r="B30" s="12" t="s">
        <v>20</v>
      </c>
      <c r="C30" s="13" t="s">
        <v>66</v>
      </c>
      <c r="D30" s="17" t="s">
        <v>70</v>
      </c>
      <c r="E30" s="13" t="s">
        <v>14</v>
      </c>
      <c r="F30" s="13" t="s">
        <v>46</v>
      </c>
      <c r="G30" s="18">
        <v>23.25</v>
      </c>
      <c r="H30" s="18">
        <v>29.84</v>
      </c>
      <c r="I30" s="18">
        <f t="shared" si="2"/>
        <v>23.25</v>
      </c>
      <c r="J30" s="18">
        <f t="shared" si="1"/>
        <v>29.84</v>
      </c>
    </row>
    <row r="31" spans="1:10" ht="60" customHeight="1" x14ac:dyDescent="0.3">
      <c r="A31" s="13" t="s">
        <v>71</v>
      </c>
      <c r="B31" s="12" t="s">
        <v>20</v>
      </c>
      <c r="C31" s="13" t="s">
        <v>66</v>
      </c>
      <c r="D31" s="17" t="s">
        <v>72</v>
      </c>
      <c r="E31" s="13" t="s">
        <v>14</v>
      </c>
      <c r="F31" s="13" t="s">
        <v>46</v>
      </c>
      <c r="G31" s="18">
        <v>23.25</v>
      </c>
      <c r="H31" s="18">
        <v>29.84</v>
      </c>
      <c r="I31" s="18">
        <f t="shared" si="2"/>
        <v>23.25</v>
      </c>
      <c r="J31" s="18">
        <f t="shared" si="1"/>
        <v>29.84</v>
      </c>
    </row>
    <row r="32" spans="1:10" ht="30" customHeight="1" x14ac:dyDescent="0.3">
      <c r="A32" s="13" t="s">
        <v>73</v>
      </c>
      <c r="B32" s="12" t="s">
        <v>20</v>
      </c>
      <c r="C32" s="13" t="s">
        <v>74</v>
      </c>
      <c r="D32" s="17" t="s">
        <v>75</v>
      </c>
      <c r="E32" s="13" t="s">
        <v>14</v>
      </c>
      <c r="F32" s="13" t="s">
        <v>46</v>
      </c>
      <c r="G32" s="18">
        <v>126.52</v>
      </c>
      <c r="H32" s="18">
        <v>162.38</v>
      </c>
      <c r="I32" s="18">
        <f t="shared" si="2"/>
        <v>126.52</v>
      </c>
      <c r="J32" s="18">
        <f t="shared" si="1"/>
        <v>162.38</v>
      </c>
    </row>
    <row r="33" spans="1:10" ht="30" customHeight="1" x14ac:dyDescent="0.3">
      <c r="A33" s="13" t="s">
        <v>76</v>
      </c>
      <c r="B33" s="12" t="s">
        <v>20</v>
      </c>
      <c r="C33" s="13" t="s">
        <v>77</v>
      </c>
      <c r="D33" s="17" t="s">
        <v>78</v>
      </c>
      <c r="E33" s="13" t="s">
        <v>14</v>
      </c>
      <c r="F33" s="13" t="s">
        <v>46</v>
      </c>
      <c r="G33" s="18">
        <v>57.48</v>
      </c>
      <c r="H33" s="18">
        <v>73.77</v>
      </c>
      <c r="I33" s="18">
        <f t="shared" si="2"/>
        <v>57.48</v>
      </c>
      <c r="J33" s="18">
        <f t="shared" si="1"/>
        <v>73.77</v>
      </c>
    </row>
    <row r="34" spans="1:10" ht="15" customHeight="1" x14ac:dyDescent="0.3">
      <c r="A34" s="14" t="s">
        <v>100</v>
      </c>
      <c r="B34" s="75" t="s">
        <v>79</v>
      </c>
      <c r="C34" s="76"/>
      <c r="D34" s="76"/>
      <c r="E34" s="77"/>
      <c r="F34" s="14">
        <v>1</v>
      </c>
      <c r="G34" s="75"/>
      <c r="H34" s="77"/>
      <c r="I34" s="15">
        <f>SUM(I35)*F34</f>
        <v>1212</v>
      </c>
      <c r="J34" s="15">
        <f>SUM(J35)*F34</f>
        <v>1552</v>
      </c>
    </row>
    <row r="35" spans="1:10" ht="45" customHeight="1" x14ac:dyDescent="0.3">
      <c r="A35" s="13" t="s">
        <v>80</v>
      </c>
      <c r="B35" s="12" t="s">
        <v>20</v>
      </c>
      <c r="C35" s="13" t="s">
        <v>81</v>
      </c>
      <c r="D35" s="17" t="s">
        <v>82</v>
      </c>
      <c r="E35" s="13" t="s">
        <v>14</v>
      </c>
      <c r="F35" s="13" t="s">
        <v>83</v>
      </c>
      <c r="G35" s="18">
        <v>3.03</v>
      </c>
      <c r="H35" s="18">
        <v>3.88</v>
      </c>
      <c r="I35" s="18">
        <f t="shared" si="2"/>
        <v>1212</v>
      </c>
      <c r="J35" s="18">
        <f t="shared" si="1"/>
        <v>1552</v>
      </c>
    </row>
    <row r="36" spans="1:10" ht="30" customHeight="1" x14ac:dyDescent="0.3">
      <c r="A36" s="93" t="s">
        <v>101</v>
      </c>
      <c r="B36" s="94"/>
      <c r="C36" s="94"/>
      <c r="D36" s="94"/>
      <c r="E36" s="94"/>
      <c r="F36" s="94"/>
      <c r="G36" s="95"/>
      <c r="H36" s="92" t="s">
        <v>93</v>
      </c>
      <c r="I36" s="92"/>
      <c r="J36" s="92"/>
    </row>
    <row r="37" spans="1:10" ht="30" customHeight="1" x14ac:dyDescent="0.3">
      <c r="A37" s="78"/>
      <c r="B37" s="79"/>
      <c r="C37" s="79"/>
      <c r="D37" s="79"/>
      <c r="E37" s="79"/>
      <c r="F37" s="79"/>
      <c r="G37" s="80"/>
      <c r="H37" s="20" t="s">
        <v>8</v>
      </c>
      <c r="I37" s="96">
        <f>SUM(I34,I25,I23,I19,I13,I11,I8)</f>
        <v>26132.09</v>
      </c>
      <c r="J37" s="96"/>
    </row>
    <row r="38" spans="1:10" ht="30" customHeight="1" x14ac:dyDescent="0.3">
      <c r="A38" s="81"/>
      <c r="B38" s="82"/>
      <c r="C38" s="82"/>
      <c r="D38" s="82"/>
      <c r="E38" s="82"/>
      <c r="F38" s="82"/>
      <c r="G38" s="83"/>
      <c r="H38" s="20" t="s">
        <v>84</v>
      </c>
      <c r="I38" s="96">
        <f>I39-I37</f>
        <v>7402.34</v>
      </c>
      <c r="J38" s="96"/>
    </row>
    <row r="39" spans="1:10" ht="30" customHeight="1" x14ac:dyDescent="0.3">
      <c r="A39" s="84"/>
      <c r="B39" s="85"/>
      <c r="C39" s="85"/>
      <c r="D39" s="85"/>
      <c r="E39" s="85"/>
      <c r="F39" s="85"/>
      <c r="G39" s="86"/>
      <c r="H39" s="21" t="s">
        <v>9</v>
      </c>
      <c r="I39" s="96">
        <f>SUM(J34,J25,J23,J19,J13,J11,J8,)</f>
        <v>33534.43</v>
      </c>
      <c r="J39" s="96"/>
    </row>
  </sheetData>
  <sheetProtection formatCells="0" formatColumns="0" formatRows="0" insertColumns="0" insertRows="0" insertHyperlinks="0" deleteColumns="0" deleteRows="0" sort="0" autoFilter="0" pivotTables="0"/>
  <autoFilter ref="A7:J7" xr:uid="{00000000-0009-0000-0000-000000000000}"/>
  <mergeCells count="22">
    <mergeCell ref="A37:G39"/>
    <mergeCell ref="A4:D4"/>
    <mergeCell ref="A5:J5"/>
    <mergeCell ref="H36:J36"/>
    <mergeCell ref="G34:H34"/>
    <mergeCell ref="A36:G36"/>
    <mergeCell ref="I37:J37"/>
    <mergeCell ref="I38:J38"/>
    <mergeCell ref="I39:J39"/>
    <mergeCell ref="B8:E8"/>
    <mergeCell ref="G8:H8"/>
    <mergeCell ref="B11:E11"/>
    <mergeCell ref="B13:E13"/>
    <mergeCell ref="B19:E19"/>
    <mergeCell ref="B23:E23"/>
    <mergeCell ref="B25:E25"/>
    <mergeCell ref="B34:E34"/>
    <mergeCell ref="G11:H11"/>
    <mergeCell ref="G13:H13"/>
    <mergeCell ref="G19:H19"/>
    <mergeCell ref="G23:H23"/>
    <mergeCell ref="G25:H25"/>
  </mergeCells>
  <pageMargins left="0.25" right="0.25" top="0.75" bottom="0.75" header="0.3" footer="0.3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91F0-382F-41F2-B99D-F7C1B580CAE5}">
  <sheetPr>
    <pageSetUpPr fitToPage="1"/>
  </sheetPr>
  <dimension ref="A1:J72"/>
  <sheetViews>
    <sheetView zoomScaleNormal="100" workbookViewId="0">
      <pane ySplit="6" topLeftCell="A7" activePane="bottomLeft" state="frozen"/>
      <selection pane="bottomLeft"/>
    </sheetView>
  </sheetViews>
  <sheetFormatPr defaultRowHeight="14.4" x14ac:dyDescent="0.3"/>
  <cols>
    <col min="1" max="1" width="20.77734375" customWidth="1"/>
    <col min="2" max="2" width="10.77734375" customWidth="1"/>
    <col min="3" max="3" width="40.77734375" customWidth="1"/>
    <col min="4" max="6" width="13.33203125" customWidth="1"/>
    <col min="7" max="7" width="12.33203125" customWidth="1"/>
    <col min="8" max="8" width="9.88671875" customWidth="1"/>
    <col min="9" max="9" width="14.21875" customWidth="1"/>
    <col min="10" max="10" width="15.77734375" customWidth="1"/>
  </cols>
  <sheetData>
    <row r="1" spans="1:10" x14ac:dyDescent="0.3">
      <c r="A1" s="5" t="s">
        <v>86</v>
      </c>
      <c r="B1" s="6"/>
      <c r="C1" s="6"/>
      <c r="D1" s="6"/>
      <c r="E1" s="1" t="s">
        <v>89</v>
      </c>
      <c r="F1" s="1"/>
      <c r="G1" s="1"/>
      <c r="H1" s="1"/>
      <c r="I1" s="1"/>
      <c r="J1" s="2"/>
    </row>
    <row r="2" spans="1:10" x14ac:dyDescent="0.3">
      <c r="A2" s="7" t="s">
        <v>224</v>
      </c>
      <c r="B2" s="8"/>
      <c r="C2" s="8"/>
      <c r="D2" s="8"/>
      <c r="E2" s="3" t="s">
        <v>90</v>
      </c>
      <c r="F2" s="3"/>
      <c r="G2" s="3"/>
      <c r="H2" s="3"/>
      <c r="I2" s="3"/>
      <c r="J2" s="4"/>
    </row>
    <row r="3" spans="1:10" x14ac:dyDescent="0.3">
      <c r="A3" s="7" t="s">
        <v>91</v>
      </c>
      <c r="B3" s="8"/>
      <c r="C3" s="8"/>
      <c r="D3" s="8"/>
      <c r="E3" s="3"/>
      <c r="F3" s="3"/>
      <c r="G3" s="3"/>
      <c r="H3" s="3"/>
      <c r="I3" s="3"/>
      <c r="J3" s="4"/>
    </row>
    <row r="4" spans="1:10" x14ac:dyDescent="0.3">
      <c r="A4" s="87" t="s">
        <v>92</v>
      </c>
      <c r="B4" s="88"/>
      <c r="C4" s="88"/>
      <c r="D4" s="88"/>
      <c r="E4" s="3"/>
      <c r="F4" s="3"/>
      <c r="G4" s="3"/>
      <c r="H4" s="3"/>
      <c r="I4" s="3"/>
      <c r="J4" s="4"/>
    </row>
    <row r="5" spans="1:10" ht="20.100000000000001" customHeight="1" x14ac:dyDescent="0.45">
      <c r="A5" s="101" t="s">
        <v>139</v>
      </c>
      <c r="B5" s="102"/>
      <c r="C5" s="102"/>
      <c r="D5" s="102"/>
      <c r="E5" s="102"/>
      <c r="F5" s="102"/>
      <c r="G5" s="102"/>
      <c r="H5" s="102"/>
      <c r="I5" s="102"/>
      <c r="J5" s="103"/>
    </row>
    <row r="6" spans="1:10" x14ac:dyDescent="0.3">
      <c r="A6" s="10" t="s">
        <v>88</v>
      </c>
      <c r="B6" s="11"/>
      <c r="C6" s="11"/>
      <c r="D6" s="11"/>
      <c r="E6" s="11"/>
      <c r="F6" s="11"/>
      <c r="G6" s="11"/>
      <c r="H6" s="11"/>
      <c r="I6" s="11"/>
      <c r="J6" s="4"/>
    </row>
    <row r="7" spans="1:10" ht="15" customHeight="1" x14ac:dyDescent="0.3">
      <c r="A7" s="16" t="s">
        <v>1</v>
      </c>
      <c r="B7" s="16" t="s">
        <v>2</v>
      </c>
      <c r="C7" s="104" t="s">
        <v>3</v>
      </c>
      <c r="D7" s="104"/>
      <c r="E7" s="104"/>
      <c r="F7" s="104"/>
      <c r="G7" s="16" t="s">
        <v>4</v>
      </c>
      <c r="H7" s="16" t="s">
        <v>5</v>
      </c>
      <c r="I7" s="16" t="s">
        <v>6</v>
      </c>
      <c r="J7" s="16" t="s">
        <v>9</v>
      </c>
    </row>
    <row r="8" spans="1:10" ht="30" customHeight="1" x14ac:dyDescent="0.3">
      <c r="A8" s="19" t="s">
        <v>102</v>
      </c>
      <c r="B8" s="14">
        <v>98111</v>
      </c>
      <c r="C8" s="99" t="s">
        <v>13</v>
      </c>
      <c r="D8" s="100"/>
      <c r="E8" s="100"/>
      <c r="F8" s="100"/>
      <c r="G8" s="14" t="s">
        <v>14</v>
      </c>
      <c r="H8" s="14">
        <v>15</v>
      </c>
      <c r="I8" s="15">
        <v>59.79</v>
      </c>
      <c r="J8" s="15">
        <f>H8*I8</f>
        <v>896.85</v>
      </c>
    </row>
    <row r="9" spans="1:10" ht="30" customHeight="1" x14ac:dyDescent="0.3">
      <c r="A9" s="12" t="s">
        <v>103</v>
      </c>
      <c r="B9" s="13">
        <v>34643</v>
      </c>
      <c r="C9" s="98" t="s">
        <v>104</v>
      </c>
      <c r="D9" s="98"/>
      <c r="E9" s="98"/>
      <c r="F9" s="98"/>
      <c r="G9" s="13" t="s">
        <v>14</v>
      </c>
      <c r="H9" s="13">
        <v>1</v>
      </c>
      <c r="I9" s="18">
        <v>52.23</v>
      </c>
      <c r="J9" s="18">
        <f>I9*H9</f>
        <v>52.23</v>
      </c>
    </row>
    <row r="10" spans="1:10" ht="15" customHeight="1" x14ac:dyDescent="0.3">
      <c r="A10" s="12" t="s">
        <v>12</v>
      </c>
      <c r="B10" s="13">
        <v>88309</v>
      </c>
      <c r="C10" s="98" t="s">
        <v>105</v>
      </c>
      <c r="D10" s="98"/>
      <c r="E10" s="98"/>
      <c r="F10" s="98"/>
      <c r="G10" s="13" t="s">
        <v>106</v>
      </c>
      <c r="H10" s="13">
        <v>0.1384</v>
      </c>
      <c r="I10" s="18">
        <v>19.98</v>
      </c>
      <c r="J10" s="18">
        <v>2.76</v>
      </c>
    </row>
    <row r="11" spans="1:10" ht="15" customHeight="1" x14ac:dyDescent="0.3">
      <c r="A11" s="12" t="s">
        <v>12</v>
      </c>
      <c r="B11" s="13">
        <v>88316</v>
      </c>
      <c r="C11" s="98" t="s">
        <v>107</v>
      </c>
      <c r="D11" s="98"/>
      <c r="E11" s="98"/>
      <c r="F11" s="98"/>
      <c r="G11" s="13" t="s">
        <v>106</v>
      </c>
      <c r="H11" s="13">
        <v>0.10879999999999999</v>
      </c>
      <c r="I11" s="18">
        <v>16.02</v>
      </c>
      <c r="J11" s="18">
        <v>1.74</v>
      </c>
    </row>
    <row r="12" spans="1:10" ht="30" customHeight="1" x14ac:dyDescent="0.3">
      <c r="A12" s="12" t="s">
        <v>12</v>
      </c>
      <c r="B12" s="13">
        <v>101618</v>
      </c>
      <c r="C12" s="98" t="s">
        <v>108</v>
      </c>
      <c r="D12" s="98"/>
      <c r="E12" s="98"/>
      <c r="F12" s="98"/>
      <c r="G12" s="13" t="s">
        <v>109</v>
      </c>
      <c r="H12" s="13">
        <v>1.41E-2</v>
      </c>
      <c r="I12" s="18">
        <v>217.18</v>
      </c>
      <c r="J12" s="18">
        <v>3.06</v>
      </c>
    </row>
    <row r="13" spans="1:10" ht="30" customHeight="1" x14ac:dyDescent="0.3">
      <c r="A13" s="19" t="s">
        <v>102</v>
      </c>
      <c r="B13" s="14">
        <v>96986</v>
      </c>
      <c r="C13" s="99" t="s">
        <v>17</v>
      </c>
      <c r="D13" s="100"/>
      <c r="E13" s="100"/>
      <c r="F13" s="100"/>
      <c r="G13" s="14" t="s">
        <v>14</v>
      </c>
      <c r="H13" s="14">
        <v>15</v>
      </c>
      <c r="I13" s="15">
        <v>107.72</v>
      </c>
      <c r="J13" s="15">
        <f>H13*I13</f>
        <v>1615.8</v>
      </c>
    </row>
    <row r="14" spans="1:10" ht="30" customHeight="1" x14ac:dyDescent="0.3">
      <c r="A14" s="12" t="s">
        <v>103</v>
      </c>
      <c r="B14" s="13">
        <v>3378</v>
      </c>
      <c r="C14" s="98" t="s">
        <v>223</v>
      </c>
      <c r="D14" s="98"/>
      <c r="E14" s="98"/>
      <c r="F14" s="98"/>
      <c r="G14" s="13" t="s">
        <v>14</v>
      </c>
      <c r="H14" s="13">
        <v>1</v>
      </c>
      <c r="I14" s="18">
        <v>92.72</v>
      </c>
      <c r="J14" s="18">
        <v>94.28</v>
      </c>
    </row>
    <row r="15" spans="1:10" ht="15" customHeight="1" x14ac:dyDescent="0.3">
      <c r="A15" s="12" t="s">
        <v>12</v>
      </c>
      <c r="B15" s="13">
        <v>88247</v>
      </c>
      <c r="C15" s="98" t="s">
        <v>110</v>
      </c>
      <c r="D15" s="98"/>
      <c r="E15" s="98"/>
      <c r="F15" s="98"/>
      <c r="G15" s="13" t="s">
        <v>106</v>
      </c>
      <c r="H15" s="13">
        <v>0.39550000000000002</v>
      </c>
      <c r="I15" s="18">
        <v>17.23</v>
      </c>
      <c r="J15" s="18">
        <v>6.81</v>
      </c>
    </row>
    <row r="16" spans="1:10" ht="15" customHeight="1" x14ac:dyDescent="0.3">
      <c r="A16" s="12" t="s">
        <v>12</v>
      </c>
      <c r="B16" s="13">
        <v>88264</v>
      </c>
      <c r="C16" s="98" t="s">
        <v>111</v>
      </c>
      <c r="D16" s="98"/>
      <c r="E16" s="98"/>
      <c r="F16" s="98"/>
      <c r="G16" s="13" t="s">
        <v>106</v>
      </c>
      <c r="H16" s="13">
        <v>0.39550000000000002</v>
      </c>
      <c r="I16" s="18">
        <v>20.71</v>
      </c>
      <c r="J16" s="18">
        <v>8.19</v>
      </c>
    </row>
    <row r="17" spans="1:10" ht="30" customHeight="1" x14ac:dyDescent="0.3">
      <c r="A17" s="19" t="s">
        <v>112</v>
      </c>
      <c r="B17" s="14" t="s">
        <v>21</v>
      </c>
      <c r="C17" s="99" t="s">
        <v>38</v>
      </c>
      <c r="D17" s="100"/>
      <c r="E17" s="100"/>
      <c r="F17" s="100"/>
      <c r="G17" s="14" t="s">
        <v>23</v>
      </c>
      <c r="H17" s="14">
        <v>578</v>
      </c>
      <c r="I17" s="15">
        <v>12.95</v>
      </c>
      <c r="J17" s="15">
        <f>H17*I17</f>
        <v>7485.0999999999995</v>
      </c>
    </row>
    <row r="18" spans="1:10" ht="15" customHeight="1" x14ac:dyDescent="0.3">
      <c r="A18" s="12" t="s">
        <v>12</v>
      </c>
      <c r="B18" s="13">
        <v>88264</v>
      </c>
      <c r="C18" s="97" t="s">
        <v>111</v>
      </c>
      <c r="D18" s="97"/>
      <c r="E18" s="97"/>
      <c r="F18" s="97"/>
      <c r="G18" s="13" t="s">
        <v>106</v>
      </c>
      <c r="H18" s="13">
        <v>0.18</v>
      </c>
      <c r="I18" s="18">
        <v>19.53</v>
      </c>
      <c r="J18" s="18">
        <v>3.52</v>
      </c>
    </row>
    <row r="19" spans="1:10" ht="15" customHeight="1" x14ac:dyDescent="0.3">
      <c r="A19" s="12" t="s">
        <v>12</v>
      </c>
      <c r="B19" s="13">
        <v>88247</v>
      </c>
      <c r="C19" s="97" t="s">
        <v>110</v>
      </c>
      <c r="D19" s="97"/>
      <c r="E19" s="97"/>
      <c r="F19" s="97"/>
      <c r="G19" s="13" t="s">
        <v>106</v>
      </c>
      <c r="H19" s="13">
        <v>0.18</v>
      </c>
      <c r="I19" s="18">
        <v>15.19</v>
      </c>
      <c r="J19" s="18">
        <v>2.73</v>
      </c>
    </row>
    <row r="20" spans="1:10" ht="15" customHeight="1" x14ac:dyDescent="0.3">
      <c r="A20" s="12" t="s">
        <v>103</v>
      </c>
      <c r="B20" s="13">
        <v>546</v>
      </c>
      <c r="C20" s="97" t="s">
        <v>113</v>
      </c>
      <c r="D20" s="97"/>
      <c r="E20" s="97"/>
      <c r="F20" s="97"/>
      <c r="G20" s="13" t="s">
        <v>114</v>
      </c>
      <c r="H20" s="13">
        <v>0.55000000000000004</v>
      </c>
      <c r="I20" s="18">
        <v>12.18</v>
      </c>
      <c r="J20" s="18">
        <v>6.7</v>
      </c>
    </row>
    <row r="21" spans="1:10" ht="30" customHeight="1" x14ac:dyDescent="0.3">
      <c r="A21" s="19" t="s">
        <v>102</v>
      </c>
      <c r="B21" s="14">
        <v>96977</v>
      </c>
      <c r="C21" s="99" t="s">
        <v>27</v>
      </c>
      <c r="D21" s="100"/>
      <c r="E21" s="100"/>
      <c r="F21" s="100"/>
      <c r="G21" s="14" t="s">
        <v>23</v>
      </c>
      <c r="H21" s="14">
        <v>170</v>
      </c>
      <c r="I21" s="15">
        <v>61.08</v>
      </c>
      <c r="J21" s="15">
        <f>H21*I21</f>
        <v>10383.6</v>
      </c>
    </row>
    <row r="22" spans="1:10" ht="15" customHeight="1" x14ac:dyDescent="0.3">
      <c r="A22" s="12" t="s">
        <v>103</v>
      </c>
      <c r="B22" s="13">
        <v>867</v>
      </c>
      <c r="C22" s="97" t="s">
        <v>115</v>
      </c>
      <c r="D22" s="97"/>
      <c r="E22" s="97"/>
      <c r="F22" s="97"/>
      <c r="G22" s="13" t="s">
        <v>23</v>
      </c>
      <c r="H22" s="13">
        <v>1.1000000000000001</v>
      </c>
      <c r="I22" s="18">
        <v>54.38</v>
      </c>
      <c r="J22" s="18">
        <v>59.81</v>
      </c>
    </row>
    <row r="23" spans="1:10" ht="15" customHeight="1" x14ac:dyDescent="0.3">
      <c r="A23" s="12" t="s">
        <v>12</v>
      </c>
      <c r="B23" s="13">
        <v>88247</v>
      </c>
      <c r="C23" s="97" t="s">
        <v>110</v>
      </c>
      <c r="D23" s="97"/>
      <c r="E23" s="97"/>
      <c r="F23" s="97"/>
      <c r="G23" s="13" t="s">
        <v>106</v>
      </c>
      <c r="H23" s="13">
        <v>3.3700000000000001E-2</v>
      </c>
      <c r="I23" s="18">
        <v>17.23</v>
      </c>
      <c r="J23" s="18">
        <v>0.57999999999999996</v>
      </c>
    </row>
    <row r="24" spans="1:10" ht="15" customHeight="1" x14ac:dyDescent="0.3">
      <c r="A24" s="12" t="s">
        <v>12</v>
      </c>
      <c r="B24" s="13">
        <v>88264</v>
      </c>
      <c r="C24" s="97" t="s">
        <v>111</v>
      </c>
      <c r="D24" s="97"/>
      <c r="E24" s="97"/>
      <c r="F24" s="97"/>
      <c r="G24" s="13" t="s">
        <v>106</v>
      </c>
      <c r="H24" s="13">
        <v>3.3700000000000001E-2</v>
      </c>
      <c r="I24" s="18">
        <v>20.71</v>
      </c>
      <c r="J24" s="18">
        <v>0.69</v>
      </c>
    </row>
    <row r="25" spans="1:10" ht="30" customHeight="1" x14ac:dyDescent="0.3">
      <c r="A25" s="19" t="s">
        <v>112</v>
      </c>
      <c r="B25" s="14" t="s">
        <v>30</v>
      </c>
      <c r="C25" s="99" t="s">
        <v>116</v>
      </c>
      <c r="D25" s="100"/>
      <c r="E25" s="100"/>
      <c r="F25" s="100"/>
      <c r="G25" s="14" t="s">
        <v>23</v>
      </c>
      <c r="H25" s="14">
        <v>48</v>
      </c>
      <c r="I25" s="15">
        <v>5.48</v>
      </c>
      <c r="J25" s="15">
        <f>H25*I25</f>
        <v>263.04000000000002</v>
      </c>
    </row>
    <row r="26" spans="1:10" ht="15" customHeight="1" x14ac:dyDescent="0.3">
      <c r="A26" s="12" t="s">
        <v>103</v>
      </c>
      <c r="B26" s="13">
        <v>2679</v>
      </c>
      <c r="C26" s="97" t="s">
        <v>117</v>
      </c>
      <c r="D26" s="97"/>
      <c r="E26" s="97"/>
      <c r="F26" s="97"/>
      <c r="G26" s="13" t="s">
        <v>23</v>
      </c>
      <c r="H26" s="13">
        <v>1.0481</v>
      </c>
      <c r="I26" s="18">
        <v>3.55</v>
      </c>
      <c r="J26" s="18">
        <v>3.72</v>
      </c>
    </row>
    <row r="27" spans="1:10" ht="15" customHeight="1" x14ac:dyDescent="0.3">
      <c r="A27" s="12" t="s">
        <v>12</v>
      </c>
      <c r="B27" s="13">
        <v>88247</v>
      </c>
      <c r="C27" s="97" t="s">
        <v>110</v>
      </c>
      <c r="D27" s="97"/>
      <c r="E27" s="97"/>
      <c r="F27" s="97"/>
      <c r="G27" s="13" t="s">
        <v>106</v>
      </c>
      <c r="H27" s="13">
        <v>5.0599999999999999E-2</v>
      </c>
      <c r="I27" s="18">
        <v>15.19</v>
      </c>
      <c r="J27" s="18">
        <v>0.77</v>
      </c>
    </row>
    <row r="28" spans="1:10" ht="15" customHeight="1" x14ac:dyDescent="0.3">
      <c r="A28" s="12" t="s">
        <v>12</v>
      </c>
      <c r="B28" s="13">
        <v>88264</v>
      </c>
      <c r="C28" s="97" t="s">
        <v>111</v>
      </c>
      <c r="D28" s="97"/>
      <c r="E28" s="97"/>
      <c r="F28" s="97"/>
      <c r="G28" s="13" t="s">
        <v>106</v>
      </c>
      <c r="H28" s="13">
        <v>5.0599999999999999E-2</v>
      </c>
      <c r="I28" s="18">
        <v>19.53</v>
      </c>
      <c r="J28" s="18">
        <v>0.99</v>
      </c>
    </row>
    <row r="29" spans="1:10" ht="30" customHeight="1" x14ac:dyDescent="0.3">
      <c r="A29" s="19" t="s">
        <v>112</v>
      </c>
      <c r="B29" s="14" t="s">
        <v>34</v>
      </c>
      <c r="C29" s="99" t="s">
        <v>118</v>
      </c>
      <c r="D29" s="100"/>
      <c r="E29" s="100"/>
      <c r="F29" s="100"/>
      <c r="G29" s="14" t="s">
        <v>14</v>
      </c>
      <c r="H29" s="14">
        <v>45</v>
      </c>
      <c r="I29" s="15">
        <v>5.87</v>
      </c>
      <c r="J29" s="15">
        <f>H29*I29</f>
        <v>264.14999999999998</v>
      </c>
    </row>
    <row r="30" spans="1:10" ht="30" customHeight="1" x14ac:dyDescent="0.3">
      <c r="A30" s="12" t="s">
        <v>103</v>
      </c>
      <c r="B30" s="13">
        <v>1578</v>
      </c>
      <c r="C30" s="98" t="s">
        <v>119</v>
      </c>
      <c r="D30" s="98"/>
      <c r="E30" s="98"/>
      <c r="F30" s="98"/>
      <c r="G30" s="13" t="s">
        <v>14</v>
      </c>
      <c r="H30" s="13">
        <v>1</v>
      </c>
      <c r="I30" s="18">
        <v>4.09</v>
      </c>
      <c r="J30" s="18">
        <v>4.09</v>
      </c>
    </row>
    <row r="31" spans="1:10" ht="15" customHeight="1" x14ac:dyDescent="0.3">
      <c r="A31" s="12" t="s">
        <v>12</v>
      </c>
      <c r="B31" s="13">
        <v>88247</v>
      </c>
      <c r="C31" s="98" t="s">
        <v>110</v>
      </c>
      <c r="D31" s="98"/>
      <c r="E31" s="98"/>
      <c r="F31" s="98"/>
      <c r="G31" s="13" t="s">
        <v>106</v>
      </c>
      <c r="H31" s="13">
        <v>0.05</v>
      </c>
      <c r="I31" s="18">
        <v>15.19</v>
      </c>
      <c r="J31" s="18">
        <v>0.76</v>
      </c>
    </row>
    <row r="32" spans="1:10" ht="15" customHeight="1" x14ac:dyDescent="0.3">
      <c r="A32" s="12" t="s">
        <v>12</v>
      </c>
      <c r="B32" s="13">
        <v>88264</v>
      </c>
      <c r="C32" s="98" t="s">
        <v>111</v>
      </c>
      <c r="D32" s="98"/>
      <c r="E32" s="98"/>
      <c r="F32" s="98"/>
      <c r="G32" s="13" t="s">
        <v>106</v>
      </c>
      <c r="H32" s="13">
        <v>0.05</v>
      </c>
      <c r="I32" s="18">
        <v>19.53</v>
      </c>
      <c r="J32" s="18">
        <v>0.98</v>
      </c>
    </row>
    <row r="33" spans="1:10" ht="30" customHeight="1" x14ac:dyDescent="0.3">
      <c r="A33" s="12" t="s">
        <v>103</v>
      </c>
      <c r="B33" s="13">
        <v>11056</v>
      </c>
      <c r="C33" s="98" t="s">
        <v>120</v>
      </c>
      <c r="D33" s="98"/>
      <c r="E33" s="98"/>
      <c r="F33" s="98"/>
      <c r="G33" s="13" t="s">
        <v>14</v>
      </c>
      <c r="H33" s="13">
        <v>0.5</v>
      </c>
      <c r="I33" s="18">
        <v>0.08</v>
      </c>
      <c r="J33" s="18">
        <v>0.04</v>
      </c>
    </row>
    <row r="34" spans="1:10" ht="30" customHeight="1" x14ac:dyDescent="0.3">
      <c r="A34" s="19" t="s">
        <v>112</v>
      </c>
      <c r="B34" s="14" t="s">
        <v>41</v>
      </c>
      <c r="C34" s="99" t="s">
        <v>42</v>
      </c>
      <c r="D34" s="100"/>
      <c r="E34" s="100"/>
      <c r="F34" s="100"/>
      <c r="G34" s="14" t="s">
        <v>14</v>
      </c>
      <c r="H34" s="14">
        <v>15</v>
      </c>
      <c r="I34" s="15">
        <v>28.2</v>
      </c>
      <c r="J34" s="15">
        <f>H34*I34</f>
        <v>423</v>
      </c>
    </row>
    <row r="35" spans="1:10" ht="15" customHeight="1" x14ac:dyDescent="0.3">
      <c r="A35" s="12" t="s">
        <v>121</v>
      </c>
      <c r="B35" s="13" t="s">
        <v>66</v>
      </c>
      <c r="C35" s="97" t="s">
        <v>122</v>
      </c>
      <c r="D35" s="97"/>
      <c r="E35" s="97"/>
      <c r="F35" s="97"/>
      <c r="G35" s="13" t="s">
        <v>14</v>
      </c>
      <c r="H35" s="13">
        <v>1</v>
      </c>
      <c r="I35" s="18">
        <v>22.51</v>
      </c>
      <c r="J35" s="18">
        <v>22.51</v>
      </c>
    </row>
    <row r="36" spans="1:10" ht="15" customHeight="1" x14ac:dyDescent="0.3">
      <c r="A36" s="12" t="s">
        <v>12</v>
      </c>
      <c r="B36" s="13">
        <v>88264</v>
      </c>
      <c r="C36" s="97" t="s">
        <v>111</v>
      </c>
      <c r="D36" s="97"/>
      <c r="E36" s="97"/>
      <c r="F36" s="97"/>
      <c r="G36" s="13" t="s">
        <v>106</v>
      </c>
      <c r="H36" s="13">
        <v>0.15</v>
      </c>
      <c r="I36" s="18">
        <v>20.71</v>
      </c>
      <c r="J36" s="18">
        <v>3.11</v>
      </c>
    </row>
    <row r="37" spans="1:10" ht="15" customHeight="1" x14ac:dyDescent="0.3">
      <c r="A37" s="12" t="s">
        <v>12</v>
      </c>
      <c r="B37" s="13">
        <v>88247</v>
      </c>
      <c r="C37" s="97" t="s">
        <v>110</v>
      </c>
      <c r="D37" s="97"/>
      <c r="E37" s="97"/>
      <c r="F37" s="97"/>
      <c r="G37" s="13" t="s">
        <v>106</v>
      </c>
      <c r="H37" s="13">
        <v>0.15</v>
      </c>
      <c r="I37" s="18">
        <v>17.23</v>
      </c>
      <c r="J37" s="18">
        <v>2.58</v>
      </c>
    </row>
    <row r="38" spans="1:10" ht="30" customHeight="1" x14ac:dyDescent="0.3">
      <c r="A38" s="19" t="s">
        <v>102</v>
      </c>
      <c r="B38" s="14">
        <v>101905</v>
      </c>
      <c r="C38" s="99" t="s">
        <v>45</v>
      </c>
      <c r="D38" s="100"/>
      <c r="E38" s="100"/>
      <c r="F38" s="100"/>
      <c r="G38" s="14" t="s">
        <v>14</v>
      </c>
      <c r="H38" s="14">
        <v>1</v>
      </c>
      <c r="I38" s="15">
        <v>199.6</v>
      </c>
      <c r="J38" s="15">
        <f>H38*I38</f>
        <v>199.6</v>
      </c>
    </row>
    <row r="39" spans="1:10" ht="30" customHeight="1" x14ac:dyDescent="0.3">
      <c r="A39" s="12" t="s">
        <v>103</v>
      </c>
      <c r="B39" s="13">
        <v>4350</v>
      </c>
      <c r="C39" s="98" t="s">
        <v>123</v>
      </c>
      <c r="D39" s="98"/>
      <c r="E39" s="98"/>
      <c r="F39" s="98"/>
      <c r="G39" s="13" t="s">
        <v>14</v>
      </c>
      <c r="H39" s="13">
        <v>2</v>
      </c>
      <c r="I39" s="18">
        <v>0.62</v>
      </c>
      <c r="J39" s="18">
        <v>1.24</v>
      </c>
    </row>
    <row r="40" spans="1:10" ht="30" customHeight="1" x14ac:dyDescent="0.3">
      <c r="A40" s="12" t="s">
        <v>103</v>
      </c>
      <c r="B40" s="13">
        <v>10886</v>
      </c>
      <c r="C40" s="98" t="s">
        <v>124</v>
      </c>
      <c r="D40" s="98"/>
      <c r="E40" s="98"/>
      <c r="F40" s="98"/>
      <c r="G40" s="13" t="s">
        <v>14</v>
      </c>
      <c r="H40" s="13">
        <v>1</v>
      </c>
      <c r="I40" s="18">
        <v>181.75</v>
      </c>
      <c r="J40" s="18">
        <v>181.75</v>
      </c>
    </row>
    <row r="41" spans="1:10" ht="15" customHeight="1" x14ac:dyDescent="0.3">
      <c r="A41" s="12" t="s">
        <v>12</v>
      </c>
      <c r="B41" s="13">
        <v>88248</v>
      </c>
      <c r="C41" s="98" t="s">
        <v>125</v>
      </c>
      <c r="D41" s="98"/>
      <c r="E41" s="98"/>
      <c r="F41" s="98"/>
      <c r="G41" s="13" t="s">
        <v>106</v>
      </c>
      <c r="H41" s="13">
        <v>0.45739999999999997</v>
      </c>
      <c r="I41" s="18">
        <v>16.45</v>
      </c>
      <c r="J41" s="18">
        <v>7.52</v>
      </c>
    </row>
    <row r="42" spans="1:10" ht="15" customHeight="1" x14ac:dyDescent="0.3">
      <c r="A42" s="12" t="s">
        <v>12</v>
      </c>
      <c r="B42" s="13">
        <v>88267</v>
      </c>
      <c r="C42" s="98" t="s">
        <v>126</v>
      </c>
      <c r="D42" s="98"/>
      <c r="E42" s="98"/>
      <c r="F42" s="98"/>
      <c r="G42" s="13" t="s">
        <v>106</v>
      </c>
      <c r="H42" s="13">
        <v>0.45739999999999997</v>
      </c>
      <c r="I42" s="18">
        <v>19.88</v>
      </c>
      <c r="J42" s="18">
        <v>9.09</v>
      </c>
    </row>
    <row r="43" spans="1:10" ht="30" customHeight="1" x14ac:dyDescent="0.3">
      <c r="A43" s="19" t="s">
        <v>102</v>
      </c>
      <c r="B43" s="14">
        <v>101909</v>
      </c>
      <c r="C43" s="99" t="s">
        <v>48</v>
      </c>
      <c r="D43" s="100"/>
      <c r="E43" s="100"/>
      <c r="F43" s="100"/>
      <c r="G43" s="14" t="s">
        <v>14</v>
      </c>
      <c r="H43" s="14">
        <v>5</v>
      </c>
      <c r="I43" s="15">
        <v>225.57</v>
      </c>
      <c r="J43" s="15">
        <f>H43*I43</f>
        <v>1127.8499999999999</v>
      </c>
    </row>
    <row r="44" spans="1:10" ht="30" customHeight="1" x14ac:dyDescent="0.3">
      <c r="A44" s="12" t="s">
        <v>103</v>
      </c>
      <c r="B44" s="13">
        <v>4350</v>
      </c>
      <c r="C44" s="98" t="s">
        <v>123</v>
      </c>
      <c r="D44" s="98"/>
      <c r="E44" s="98"/>
      <c r="F44" s="98"/>
      <c r="G44" s="13" t="s">
        <v>14</v>
      </c>
      <c r="H44" s="13">
        <v>2</v>
      </c>
      <c r="I44" s="18">
        <v>0.62</v>
      </c>
      <c r="J44" s="18">
        <v>1.24</v>
      </c>
    </row>
    <row r="45" spans="1:10" ht="30" customHeight="1" x14ac:dyDescent="0.3">
      <c r="A45" s="12" t="s">
        <v>103</v>
      </c>
      <c r="B45" s="13">
        <v>10892</v>
      </c>
      <c r="C45" s="98" t="s">
        <v>127</v>
      </c>
      <c r="D45" s="98"/>
      <c r="E45" s="98"/>
      <c r="F45" s="98"/>
      <c r="G45" s="13" t="s">
        <v>14</v>
      </c>
      <c r="H45" s="13">
        <v>1</v>
      </c>
      <c r="I45" s="18">
        <v>207.72</v>
      </c>
      <c r="J45" s="18">
        <v>207.72</v>
      </c>
    </row>
    <row r="46" spans="1:10" ht="15" customHeight="1" x14ac:dyDescent="0.3">
      <c r="A46" s="12" t="s">
        <v>12</v>
      </c>
      <c r="B46" s="13">
        <v>88248</v>
      </c>
      <c r="C46" s="97" t="s">
        <v>125</v>
      </c>
      <c r="D46" s="97"/>
      <c r="E46" s="97"/>
      <c r="F46" s="97"/>
      <c r="G46" s="13" t="s">
        <v>106</v>
      </c>
      <c r="H46" s="13">
        <v>0.45739999999999997</v>
      </c>
      <c r="I46" s="18">
        <v>16.45</v>
      </c>
      <c r="J46" s="18">
        <v>7.52</v>
      </c>
    </row>
    <row r="47" spans="1:10" ht="15" customHeight="1" x14ac:dyDescent="0.3">
      <c r="A47" s="12" t="s">
        <v>12</v>
      </c>
      <c r="B47" s="13">
        <v>88267</v>
      </c>
      <c r="C47" s="97" t="s">
        <v>126</v>
      </c>
      <c r="D47" s="97"/>
      <c r="E47" s="97"/>
      <c r="F47" s="97"/>
      <c r="G47" s="13" t="s">
        <v>106</v>
      </c>
      <c r="H47" s="13">
        <v>0.45739999999999997</v>
      </c>
      <c r="I47" s="18">
        <v>19.88</v>
      </c>
      <c r="J47" s="18">
        <v>9.09</v>
      </c>
    </row>
    <row r="48" spans="1:10" ht="30" customHeight="1" x14ac:dyDescent="0.3">
      <c r="A48" s="19" t="s">
        <v>112</v>
      </c>
      <c r="B48" s="14" t="s">
        <v>51</v>
      </c>
      <c r="C48" s="99" t="s">
        <v>52</v>
      </c>
      <c r="D48" s="100"/>
      <c r="E48" s="100"/>
      <c r="F48" s="100"/>
      <c r="G48" s="14" t="s">
        <v>14</v>
      </c>
      <c r="H48" s="14">
        <v>1</v>
      </c>
      <c r="I48" s="15">
        <v>1557.03</v>
      </c>
      <c r="J48" s="15">
        <f>H48*I48</f>
        <v>1557.03</v>
      </c>
    </row>
    <row r="49" spans="1:10" ht="15" customHeight="1" x14ac:dyDescent="0.3">
      <c r="A49" s="12" t="s">
        <v>12</v>
      </c>
      <c r="B49" s="13">
        <v>88252</v>
      </c>
      <c r="C49" s="97" t="s">
        <v>128</v>
      </c>
      <c r="D49" s="97"/>
      <c r="E49" s="97"/>
      <c r="F49" s="97"/>
      <c r="G49" s="13" t="s">
        <v>106</v>
      </c>
      <c r="H49" s="13">
        <v>0.05</v>
      </c>
      <c r="I49" s="18">
        <v>15.08</v>
      </c>
      <c r="J49" s="18">
        <v>0.75</v>
      </c>
    </row>
    <row r="50" spans="1:10" ht="15" customHeight="1" x14ac:dyDescent="0.3">
      <c r="A50" s="12" t="s">
        <v>121</v>
      </c>
      <c r="B50" s="13" t="s">
        <v>30</v>
      </c>
      <c r="C50" s="97" t="s">
        <v>129</v>
      </c>
      <c r="D50" s="97"/>
      <c r="E50" s="97"/>
      <c r="F50" s="97"/>
      <c r="G50" s="13" t="s">
        <v>14</v>
      </c>
      <c r="H50" s="13">
        <v>1</v>
      </c>
      <c r="I50" s="18">
        <v>1556.28</v>
      </c>
      <c r="J50" s="18">
        <v>1556.28</v>
      </c>
    </row>
    <row r="51" spans="1:10" ht="30" customHeight="1" x14ac:dyDescent="0.3">
      <c r="A51" s="19" t="s">
        <v>102</v>
      </c>
      <c r="B51" s="14">
        <v>97599</v>
      </c>
      <c r="C51" s="99" t="s">
        <v>55</v>
      </c>
      <c r="D51" s="100"/>
      <c r="E51" s="100"/>
      <c r="F51" s="100"/>
      <c r="G51" s="14" t="s">
        <v>14</v>
      </c>
      <c r="H51" s="14">
        <v>14</v>
      </c>
      <c r="I51" s="15">
        <v>23.18</v>
      </c>
      <c r="J51" s="15">
        <f>H51*I51</f>
        <v>324.52</v>
      </c>
    </row>
    <row r="52" spans="1:10" ht="30" customHeight="1" x14ac:dyDescent="0.3">
      <c r="A52" s="12" t="s">
        <v>103</v>
      </c>
      <c r="B52" s="13">
        <v>38774</v>
      </c>
      <c r="C52" s="98" t="s">
        <v>130</v>
      </c>
      <c r="D52" s="98"/>
      <c r="E52" s="98"/>
      <c r="F52" s="98"/>
      <c r="G52" s="13" t="s">
        <v>14</v>
      </c>
      <c r="H52" s="13">
        <v>1</v>
      </c>
      <c r="I52" s="18">
        <v>18.190000000000001</v>
      </c>
      <c r="J52" s="18">
        <v>17.61</v>
      </c>
    </row>
    <row r="53" spans="1:10" ht="15" customHeight="1" x14ac:dyDescent="0.3">
      <c r="A53" s="12" t="s">
        <v>12</v>
      </c>
      <c r="B53" s="13">
        <v>88247</v>
      </c>
      <c r="C53" s="97" t="s">
        <v>110</v>
      </c>
      <c r="D53" s="97"/>
      <c r="E53" s="97"/>
      <c r="F53" s="97"/>
      <c r="G53" s="13" t="s">
        <v>106</v>
      </c>
      <c r="H53" s="13">
        <v>7.4800000000000005E-2</v>
      </c>
      <c r="I53" s="18">
        <v>17.23</v>
      </c>
      <c r="J53" s="18">
        <v>1.28</v>
      </c>
    </row>
    <row r="54" spans="1:10" ht="15" customHeight="1" x14ac:dyDescent="0.3">
      <c r="A54" s="12" t="s">
        <v>12</v>
      </c>
      <c r="B54" s="13">
        <v>88264</v>
      </c>
      <c r="C54" s="97" t="s">
        <v>111</v>
      </c>
      <c r="D54" s="97"/>
      <c r="E54" s="97"/>
      <c r="F54" s="97"/>
      <c r="G54" s="13" t="s">
        <v>106</v>
      </c>
      <c r="H54" s="13">
        <v>0.17949999999999999</v>
      </c>
      <c r="I54" s="18">
        <v>20.71</v>
      </c>
      <c r="J54" s="18">
        <v>3.71</v>
      </c>
    </row>
    <row r="55" spans="1:10" ht="45" customHeight="1" x14ac:dyDescent="0.3">
      <c r="A55" s="19" t="s">
        <v>112</v>
      </c>
      <c r="B55" s="14" t="s">
        <v>59</v>
      </c>
      <c r="C55" s="99" t="s">
        <v>131</v>
      </c>
      <c r="D55" s="100"/>
      <c r="E55" s="100"/>
      <c r="F55" s="100"/>
      <c r="G55" s="14" t="s">
        <v>14</v>
      </c>
      <c r="H55" s="14">
        <v>7</v>
      </c>
      <c r="I55" s="15">
        <v>14.65</v>
      </c>
      <c r="J55" s="15">
        <f>H55*I55</f>
        <v>102.55</v>
      </c>
    </row>
    <row r="56" spans="1:10" ht="15" customHeight="1" x14ac:dyDescent="0.3">
      <c r="A56" s="12" t="s">
        <v>12</v>
      </c>
      <c r="B56" s="13">
        <v>88252</v>
      </c>
      <c r="C56" s="97" t="s">
        <v>128</v>
      </c>
      <c r="D56" s="97"/>
      <c r="E56" s="97"/>
      <c r="F56" s="97"/>
      <c r="G56" s="13" t="s">
        <v>106</v>
      </c>
      <c r="H56" s="13">
        <v>0.05</v>
      </c>
      <c r="I56" s="18">
        <v>15.08</v>
      </c>
      <c r="J56" s="18">
        <v>0.75</v>
      </c>
    </row>
    <row r="57" spans="1:10" ht="15" customHeight="1" x14ac:dyDescent="0.3">
      <c r="A57" s="12" t="s">
        <v>103</v>
      </c>
      <c r="B57" s="13">
        <v>3410</v>
      </c>
      <c r="C57" s="97" t="s">
        <v>132</v>
      </c>
      <c r="D57" s="97"/>
      <c r="E57" s="97"/>
      <c r="F57" s="97"/>
      <c r="G57" s="13" t="s">
        <v>114</v>
      </c>
      <c r="H57" s="13">
        <v>2.5000000000000001E-2</v>
      </c>
      <c r="I57" s="18">
        <v>45.02</v>
      </c>
      <c r="J57" s="18">
        <v>1.1299999999999999</v>
      </c>
    </row>
    <row r="58" spans="1:10" ht="45" customHeight="1" x14ac:dyDescent="0.3">
      <c r="A58" s="12" t="s">
        <v>103</v>
      </c>
      <c r="B58" s="13">
        <v>37557</v>
      </c>
      <c r="C58" s="98" t="s">
        <v>133</v>
      </c>
      <c r="D58" s="98"/>
      <c r="E58" s="98"/>
      <c r="F58" s="98"/>
      <c r="G58" s="13" t="s">
        <v>14</v>
      </c>
      <c r="H58" s="13">
        <v>1</v>
      </c>
      <c r="I58" s="18">
        <v>12.77</v>
      </c>
      <c r="J58" s="18">
        <v>12.77</v>
      </c>
    </row>
    <row r="59" spans="1:10" ht="45" customHeight="1" x14ac:dyDescent="0.3">
      <c r="A59" s="19" t="s">
        <v>112</v>
      </c>
      <c r="B59" s="14" t="s">
        <v>66</v>
      </c>
      <c r="C59" s="99" t="s">
        <v>134</v>
      </c>
      <c r="D59" s="100"/>
      <c r="E59" s="100"/>
      <c r="F59" s="100"/>
      <c r="G59" s="14" t="s">
        <v>14</v>
      </c>
      <c r="H59" s="14">
        <v>4</v>
      </c>
      <c r="I59" s="15">
        <v>23.25</v>
      </c>
      <c r="J59" s="15">
        <f>H59*I59</f>
        <v>93</v>
      </c>
    </row>
    <row r="60" spans="1:10" ht="15" customHeight="1" x14ac:dyDescent="0.3">
      <c r="A60" s="12" t="s">
        <v>103</v>
      </c>
      <c r="B60" s="13">
        <v>3410</v>
      </c>
      <c r="C60" s="97" t="s">
        <v>132</v>
      </c>
      <c r="D60" s="97"/>
      <c r="E60" s="97"/>
      <c r="F60" s="97"/>
      <c r="G60" s="13" t="s">
        <v>114</v>
      </c>
      <c r="H60" s="13">
        <v>2.5000000000000001E-2</v>
      </c>
      <c r="I60" s="18">
        <v>45.02</v>
      </c>
      <c r="J60" s="18">
        <v>1.1299999999999999</v>
      </c>
    </row>
    <row r="61" spans="1:10" ht="45" customHeight="1" x14ac:dyDescent="0.3">
      <c r="A61" s="12" t="s">
        <v>103</v>
      </c>
      <c r="B61" s="13">
        <v>37539</v>
      </c>
      <c r="C61" s="98" t="s">
        <v>135</v>
      </c>
      <c r="D61" s="98"/>
      <c r="E61" s="98"/>
      <c r="F61" s="98"/>
      <c r="G61" s="13" t="s">
        <v>14</v>
      </c>
      <c r="H61" s="13">
        <v>1</v>
      </c>
      <c r="I61" s="18">
        <v>21.37</v>
      </c>
      <c r="J61" s="18">
        <v>21.37</v>
      </c>
    </row>
    <row r="62" spans="1:10" ht="15" customHeight="1" x14ac:dyDescent="0.3">
      <c r="A62" s="12" t="s">
        <v>12</v>
      </c>
      <c r="B62" s="13">
        <v>88252</v>
      </c>
      <c r="C62" s="97" t="s">
        <v>128</v>
      </c>
      <c r="D62" s="97"/>
      <c r="E62" s="97"/>
      <c r="F62" s="97"/>
      <c r="G62" s="13" t="s">
        <v>106</v>
      </c>
      <c r="H62" s="13">
        <v>0.05</v>
      </c>
      <c r="I62" s="18">
        <v>15.08</v>
      </c>
      <c r="J62" s="18">
        <v>0.75</v>
      </c>
    </row>
    <row r="63" spans="1:10" ht="30" customHeight="1" x14ac:dyDescent="0.3">
      <c r="A63" s="19" t="s">
        <v>112</v>
      </c>
      <c r="B63" s="14" t="s">
        <v>74</v>
      </c>
      <c r="C63" s="99" t="s">
        <v>75</v>
      </c>
      <c r="D63" s="100"/>
      <c r="E63" s="100"/>
      <c r="F63" s="100"/>
      <c r="G63" s="14" t="s">
        <v>14</v>
      </c>
      <c r="H63" s="14">
        <v>1</v>
      </c>
      <c r="I63" s="15">
        <v>126.52</v>
      </c>
      <c r="J63" s="15">
        <f>H63*I63</f>
        <v>126.52</v>
      </c>
    </row>
    <row r="64" spans="1:10" ht="15" customHeight="1" x14ac:dyDescent="0.3">
      <c r="A64" s="12" t="s">
        <v>12</v>
      </c>
      <c r="B64" s="13">
        <v>88252</v>
      </c>
      <c r="C64" s="97" t="s">
        <v>128</v>
      </c>
      <c r="D64" s="97"/>
      <c r="E64" s="97"/>
      <c r="F64" s="97"/>
      <c r="G64" s="13" t="s">
        <v>106</v>
      </c>
      <c r="H64" s="13">
        <v>0.05</v>
      </c>
      <c r="I64" s="18">
        <v>15.08</v>
      </c>
      <c r="J64" s="18">
        <v>0.75</v>
      </c>
    </row>
    <row r="65" spans="1:10" ht="30" customHeight="1" x14ac:dyDescent="0.3">
      <c r="A65" s="12" t="s">
        <v>121</v>
      </c>
      <c r="B65" s="13" t="s">
        <v>59</v>
      </c>
      <c r="C65" s="98" t="s">
        <v>136</v>
      </c>
      <c r="D65" s="98"/>
      <c r="E65" s="98"/>
      <c r="F65" s="98"/>
      <c r="G65" s="13" t="s">
        <v>14</v>
      </c>
      <c r="H65" s="13">
        <v>1</v>
      </c>
      <c r="I65" s="18">
        <v>125.77</v>
      </c>
      <c r="J65" s="18">
        <v>125.77</v>
      </c>
    </row>
    <row r="66" spans="1:10" ht="30" customHeight="1" x14ac:dyDescent="0.3">
      <c r="A66" s="19" t="s">
        <v>112</v>
      </c>
      <c r="B66" s="14" t="s">
        <v>77</v>
      </c>
      <c r="C66" s="99" t="s">
        <v>78</v>
      </c>
      <c r="D66" s="100"/>
      <c r="E66" s="100"/>
      <c r="F66" s="100"/>
      <c r="G66" s="14" t="s">
        <v>14</v>
      </c>
      <c r="H66" s="14">
        <v>1</v>
      </c>
      <c r="I66" s="15">
        <v>57.48</v>
      </c>
      <c r="J66" s="15">
        <f>H66*I66</f>
        <v>57.48</v>
      </c>
    </row>
    <row r="67" spans="1:10" ht="15" customHeight="1" x14ac:dyDescent="0.3">
      <c r="A67" s="12" t="s">
        <v>12</v>
      </c>
      <c r="B67" s="13">
        <v>88252</v>
      </c>
      <c r="C67" s="97" t="s">
        <v>128</v>
      </c>
      <c r="D67" s="97"/>
      <c r="E67" s="97"/>
      <c r="F67" s="97"/>
      <c r="G67" s="13" t="s">
        <v>106</v>
      </c>
      <c r="H67" s="13">
        <v>0.05</v>
      </c>
      <c r="I67" s="18">
        <v>15.08</v>
      </c>
      <c r="J67" s="18">
        <v>0.75</v>
      </c>
    </row>
    <row r="68" spans="1:10" ht="30" customHeight="1" x14ac:dyDescent="0.3">
      <c r="A68" s="12" t="s">
        <v>121</v>
      </c>
      <c r="B68" s="13" t="s">
        <v>59</v>
      </c>
      <c r="C68" s="98" t="s">
        <v>137</v>
      </c>
      <c r="D68" s="98"/>
      <c r="E68" s="98"/>
      <c r="F68" s="98"/>
      <c r="G68" s="13" t="s">
        <v>14</v>
      </c>
      <c r="H68" s="13">
        <v>1</v>
      </c>
      <c r="I68" s="18">
        <v>56.73</v>
      </c>
      <c r="J68" s="18">
        <v>56.73</v>
      </c>
    </row>
    <row r="69" spans="1:10" ht="45" customHeight="1" x14ac:dyDescent="0.3">
      <c r="A69" s="19" t="s">
        <v>112</v>
      </c>
      <c r="B69" s="14" t="s">
        <v>81</v>
      </c>
      <c r="C69" s="99" t="s">
        <v>82</v>
      </c>
      <c r="D69" s="100"/>
      <c r="E69" s="100"/>
      <c r="F69" s="100"/>
      <c r="G69" s="14" t="s">
        <v>14</v>
      </c>
      <c r="H69" s="14">
        <v>400</v>
      </c>
      <c r="I69" s="15">
        <v>3.03</v>
      </c>
      <c r="J69" s="15">
        <f>H69*I69</f>
        <v>1212</v>
      </c>
    </row>
    <row r="70" spans="1:10" ht="30" customHeight="1" x14ac:dyDescent="0.3">
      <c r="A70" s="12" t="s">
        <v>103</v>
      </c>
      <c r="B70" s="13">
        <v>11962</v>
      </c>
      <c r="C70" s="98" t="s">
        <v>138</v>
      </c>
      <c r="D70" s="98"/>
      <c r="E70" s="98"/>
      <c r="F70" s="98"/>
      <c r="G70" s="13" t="s">
        <v>14</v>
      </c>
      <c r="H70" s="13">
        <v>1</v>
      </c>
      <c r="I70" s="18">
        <v>0.25</v>
      </c>
      <c r="J70" s="18">
        <v>0.25</v>
      </c>
    </row>
    <row r="71" spans="1:10" ht="15" customHeight="1" x14ac:dyDescent="0.3">
      <c r="A71" s="12" t="s">
        <v>12</v>
      </c>
      <c r="B71" s="13">
        <v>88247</v>
      </c>
      <c r="C71" s="97" t="s">
        <v>110</v>
      </c>
      <c r="D71" s="97"/>
      <c r="E71" s="97"/>
      <c r="F71" s="97"/>
      <c r="G71" s="13" t="s">
        <v>106</v>
      </c>
      <c r="H71" s="13">
        <v>0.08</v>
      </c>
      <c r="I71" s="18">
        <v>15.19</v>
      </c>
      <c r="J71" s="18">
        <v>1.22</v>
      </c>
    </row>
    <row r="72" spans="1:10" ht="15" customHeight="1" x14ac:dyDescent="0.3">
      <c r="A72" s="12" t="s">
        <v>12</v>
      </c>
      <c r="B72" s="13">
        <v>88264</v>
      </c>
      <c r="C72" s="97" t="s">
        <v>111</v>
      </c>
      <c r="D72" s="97"/>
      <c r="E72" s="97"/>
      <c r="F72" s="97"/>
      <c r="G72" s="13" t="s">
        <v>106</v>
      </c>
      <c r="H72" s="13">
        <v>0.08</v>
      </c>
      <c r="I72" s="18">
        <v>19.53</v>
      </c>
      <c r="J72" s="18">
        <v>1.56</v>
      </c>
    </row>
  </sheetData>
  <autoFilter ref="A7:J7" xr:uid="{B45E91F0-382F-41F2-B99D-F7C1B580CAE5}">
    <filterColumn colId="2" showButton="0"/>
    <filterColumn colId="3" showButton="0"/>
    <filterColumn colId="4" showButton="0"/>
  </autoFilter>
  <mergeCells count="68">
    <mergeCell ref="C16:F16"/>
    <mergeCell ref="A4:D4"/>
    <mergeCell ref="A5:J5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40:F40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52:F52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64:F64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71:F71"/>
    <mergeCell ref="C72:F72"/>
    <mergeCell ref="C65:F65"/>
    <mergeCell ref="C66:F66"/>
    <mergeCell ref="C67:F67"/>
    <mergeCell ref="C68:F68"/>
    <mergeCell ref="C69:F69"/>
    <mergeCell ref="C70:F70"/>
  </mergeCells>
  <pageMargins left="0.7" right="0.7" top="0.75" bottom="0.75" header="0.3" footer="0.3"/>
  <pageSetup paperSize="9" scale="7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0037-591C-4525-947E-235FA74E8978}">
  <dimension ref="A1:M422"/>
  <sheetViews>
    <sheetView workbookViewId="0"/>
  </sheetViews>
  <sheetFormatPr defaultColWidth="10" defaultRowHeight="13.2" outlineLevelRow="1" x14ac:dyDescent="0.25"/>
  <cols>
    <col min="1" max="1" width="3.109375" style="22" customWidth="1"/>
    <col min="2" max="2" width="6.6640625" style="28" bestFit="1" customWidth="1"/>
    <col min="3" max="3" width="46.77734375" style="28" bestFit="1" customWidth="1"/>
    <col min="4" max="4" width="34" style="28" bestFit="1" customWidth="1"/>
    <col min="5" max="5" width="20.77734375" style="29" customWidth="1"/>
    <col min="6" max="6" width="20.77734375" style="22" customWidth="1"/>
    <col min="7" max="7" width="12.6640625" style="40" customWidth="1"/>
    <col min="8" max="8" width="14" style="41" customWidth="1"/>
    <col min="9" max="9" width="15.77734375" style="24" customWidth="1"/>
    <col min="10" max="10" width="16.77734375" style="24" customWidth="1"/>
    <col min="11" max="12" width="11.77734375" style="24" customWidth="1"/>
    <col min="13" max="13" width="13.109375" style="24" customWidth="1"/>
    <col min="14" max="16384" width="10" style="24"/>
  </cols>
  <sheetData>
    <row r="1" spans="2:12" ht="12.75" customHeight="1" x14ac:dyDescent="0.3">
      <c r="B1" s="120" t="s">
        <v>149</v>
      </c>
      <c r="C1" s="121"/>
      <c r="D1" s="121"/>
      <c r="E1" s="121"/>
      <c r="F1" s="122"/>
      <c r="G1" s="23"/>
      <c r="H1" s="23"/>
      <c r="I1" s="23"/>
      <c r="J1" s="23"/>
      <c r="K1" s="23"/>
      <c r="L1" s="23"/>
    </row>
    <row r="2" spans="2:12" ht="14.25" customHeight="1" x14ac:dyDescent="0.3">
      <c r="B2" s="123"/>
      <c r="C2" s="124"/>
      <c r="D2" s="124"/>
      <c r="E2" s="124"/>
      <c r="F2" s="125"/>
      <c r="G2" s="25"/>
      <c r="H2" s="25"/>
      <c r="I2" s="25"/>
      <c r="J2" s="25"/>
      <c r="K2" s="25"/>
      <c r="L2" s="25"/>
    </row>
    <row r="3" spans="2:12" ht="15" customHeight="1" x14ac:dyDescent="0.3">
      <c r="B3" s="123"/>
      <c r="C3" s="124"/>
      <c r="D3" s="124"/>
      <c r="E3" s="124"/>
      <c r="F3" s="125"/>
      <c r="G3" s="25"/>
      <c r="H3" s="25"/>
      <c r="I3" s="25"/>
      <c r="J3" s="25"/>
      <c r="K3" s="25"/>
      <c r="L3" s="25"/>
    </row>
    <row r="4" spans="2:12" ht="14.4" customHeight="1" thickBot="1" x14ac:dyDescent="0.35">
      <c r="B4" s="126"/>
      <c r="C4" s="127"/>
      <c r="D4" s="127"/>
      <c r="E4" s="127"/>
      <c r="F4" s="128"/>
      <c r="G4" s="25"/>
      <c r="H4" s="25"/>
      <c r="I4" s="25"/>
      <c r="J4" s="25"/>
      <c r="K4" s="25"/>
      <c r="L4" s="25"/>
    </row>
    <row r="5" spans="2:12" s="26" customFormat="1" ht="15" customHeight="1" x14ac:dyDescent="0.3">
      <c r="B5" s="129" t="s">
        <v>86</v>
      </c>
      <c r="C5" s="130"/>
      <c r="D5" s="130"/>
      <c r="E5" s="130"/>
      <c r="F5" s="131"/>
    </row>
    <row r="6" spans="2:12" s="27" customFormat="1" ht="14.25" customHeight="1" x14ac:dyDescent="0.3">
      <c r="B6" s="132" t="s">
        <v>225</v>
      </c>
      <c r="C6" s="133"/>
      <c r="D6" s="133"/>
      <c r="E6" s="133"/>
      <c r="F6" s="134"/>
    </row>
    <row r="7" spans="2:12" s="27" customFormat="1" ht="14.25" customHeight="1" x14ac:dyDescent="0.3">
      <c r="B7" s="132" t="s">
        <v>150</v>
      </c>
      <c r="C7" s="133"/>
      <c r="D7" s="133"/>
      <c r="E7" s="133"/>
      <c r="F7" s="134"/>
    </row>
    <row r="8" spans="2:12" s="27" customFormat="1" ht="14.25" customHeight="1" x14ac:dyDescent="0.3">
      <c r="B8" s="132" t="s">
        <v>151</v>
      </c>
      <c r="C8" s="133"/>
      <c r="D8" s="133"/>
      <c r="E8" s="133"/>
      <c r="F8" s="134"/>
    </row>
    <row r="9" spans="2:12" s="27" customFormat="1" ht="14.25" customHeight="1" thickBot="1" x14ac:dyDescent="0.35">
      <c r="B9" s="135" t="s">
        <v>85</v>
      </c>
      <c r="C9" s="136"/>
      <c r="D9" s="136"/>
      <c r="E9" s="136"/>
      <c r="F9" s="137"/>
    </row>
    <row r="10" spans="2:12" hidden="1" outlineLevel="1" x14ac:dyDescent="0.25">
      <c r="B10" s="48"/>
      <c r="C10" s="48"/>
      <c r="D10" s="48"/>
      <c r="E10" s="49"/>
      <c r="F10" s="50"/>
      <c r="G10" s="30"/>
      <c r="H10" s="31"/>
      <c r="K10" s="32"/>
    </row>
    <row r="11" spans="2:12" ht="15.6" customHeight="1" collapsed="1" x14ac:dyDescent="0.3">
      <c r="B11" s="51" t="s">
        <v>140</v>
      </c>
      <c r="C11" s="51" t="s">
        <v>141</v>
      </c>
      <c r="D11" s="52" t="s">
        <v>142</v>
      </c>
      <c r="E11" s="51" t="s">
        <v>143</v>
      </c>
      <c r="F11" s="51" t="s">
        <v>143</v>
      </c>
      <c r="G11" s="34"/>
      <c r="H11" s="34"/>
      <c r="I11" s="34"/>
      <c r="J11" s="34"/>
      <c r="K11" s="34"/>
      <c r="L11" s="34"/>
    </row>
    <row r="12" spans="2:12" ht="15.6" customHeight="1" x14ac:dyDescent="0.3">
      <c r="B12" s="138">
        <v>1</v>
      </c>
      <c r="C12" s="140" t="s">
        <v>10</v>
      </c>
      <c r="D12" s="57">
        <f>'Planilha Sintética'!J8</f>
        <v>3224.85</v>
      </c>
      <c r="E12" s="55">
        <f>E13*D12</f>
        <v>3224.85</v>
      </c>
      <c r="F12" s="55">
        <f>F13*D12</f>
        <v>0</v>
      </c>
      <c r="G12" s="34"/>
      <c r="H12" s="34"/>
      <c r="I12" s="34"/>
      <c r="J12" s="34"/>
      <c r="K12" s="34"/>
      <c r="L12" s="34"/>
    </row>
    <row r="13" spans="2:12" ht="15.6" customHeight="1" x14ac:dyDescent="0.3">
      <c r="B13" s="139"/>
      <c r="C13" s="141"/>
      <c r="D13" s="58">
        <v>1</v>
      </c>
      <c r="E13" s="56">
        <v>1</v>
      </c>
      <c r="F13" s="56">
        <v>0</v>
      </c>
      <c r="G13" s="34"/>
      <c r="H13" s="34"/>
      <c r="I13" s="34"/>
      <c r="J13" s="34"/>
      <c r="K13" s="34"/>
      <c r="L13" s="34"/>
    </row>
    <row r="14" spans="2:12" ht="15.6" customHeight="1" x14ac:dyDescent="0.3">
      <c r="B14" s="138">
        <v>2</v>
      </c>
      <c r="C14" s="140" t="s">
        <v>18</v>
      </c>
      <c r="D14" s="57">
        <f>'Planilha Sintética'!J11</f>
        <v>1296.3600000000001</v>
      </c>
      <c r="E14" s="55">
        <f>E15*D14</f>
        <v>1296.3600000000001</v>
      </c>
      <c r="F14" s="55">
        <f>F15*D14</f>
        <v>0</v>
      </c>
      <c r="G14" s="34"/>
      <c r="H14" s="34"/>
      <c r="I14" s="34"/>
      <c r="J14" s="34"/>
      <c r="K14" s="34"/>
      <c r="L14" s="34"/>
    </row>
    <row r="15" spans="2:12" ht="15.6" customHeight="1" x14ac:dyDescent="0.3">
      <c r="B15" s="139"/>
      <c r="C15" s="141"/>
      <c r="D15" s="58">
        <v>1</v>
      </c>
      <c r="E15" s="56">
        <v>1</v>
      </c>
      <c r="F15" s="56">
        <v>0</v>
      </c>
      <c r="G15" s="34"/>
      <c r="H15" s="34"/>
      <c r="I15" s="34"/>
      <c r="J15" s="34"/>
      <c r="K15" s="34"/>
      <c r="L15" s="34"/>
    </row>
    <row r="16" spans="2:12" ht="15.6" customHeight="1" x14ac:dyDescent="0.3">
      <c r="B16" s="138">
        <v>3</v>
      </c>
      <c r="C16" s="140" t="s">
        <v>25</v>
      </c>
      <c r="D16" s="57">
        <f>'Planilha Sintética'!J13</f>
        <v>22855.439999999999</v>
      </c>
      <c r="E16" s="55">
        <f>E17*D16</f>
        <v>22855.439999999999</v>
      </c>
      <c r="F16" s="55">
        <f>F17*D16</f>
        <v>0</v>
      </c>
      <c r="G16" s="34"/>
      <c r="H16" s="34"/>
      <c r="I16" s="34"/>
      <c r="J16" s="34"/>
      <c r="K16" s="34"/>
      <c r="L16" s="34"/>
    </row>
    <row r="17" spans="2:13" ht="15.6" customHeight="1" x14ac:dyDescent="0.3">
      <c r="B17" s="139"/>
      <c r="C17" s="141"/>
      <c r="D17" s="58">
        <v>1</v>
      </c>
      <c r="E17" s="56">
        <v>1</v>
      </c>
      <c r="F17" s="56">
        <v>0</v>
      </c>
      <c r="G17" s="34"/>
      <c r="H17" s="34"/>
      <c r="I17" s="34"/>
      <c r="J17" s="34"/>
      <c r="K17" s="34"/>
      <c r="L17" s="34"/>
    </row>
    <row r="18" spans="2:13" ht="15.6" customHeight="1" x14ac:dyDescent="0.3">
      <c r="B18" s="138">
        <v>4</v>
      </c>
      <c r="C18" s="140" t="s">
        <v>43</v>
      </c>
      <c r="D18" s="57">
        <f>'Planilha Sintética'!J19</f>
        <v>3702.17</v>
      </c>
      <c r="E18" s="55">
        <f>E19*D18</f>
        <v>0</v>
      </c>
      <c r="F18" s="55">
        <f>F19*D18</f>
        <v>3702.17</v>
      </c>
      <c r="G18" s="34"/>
      <c r="H18" s="34"/>
      <c r="I18" s="34"/>
      <c r="J18" s="34"/>
      <c r="K18" s="34"/>
      <c r="L18" s="34"/>
    </row>
    <row r="19" spans="2:13" ht="15.6" customHeight="1" x14ac:dyDescent="0.3">
      <c r="B19" s="139"/>
      <c r="C19" s="141"/>
      <c r="D19" s="58">
        <v>1</v>
      </c>
      <c r="E19" s="56">
        <v>0</v>
      </c>
      <c r="F19" s="56">
        <v>1</v>
      </c>
      <c r="G19" s="34"/>
      <c r="H19" s="34"/>
      <c r="I19" s="34"/>
      <c r="J19" s="34"/>
      <c r="K19" s="34"/>
      <c r="L19" s="34"/>
    </row>
    <row r="20" spans="2:13" ht="15.6" customHeight="1" x14ac:dyDescent="0.3">
      <c r="B20" s="138">
        <v>5</v>
      </c>
      <c r="C20" s="140" t="s">
        <v>152</v>
      </c>
      <c r="D20" s="57">
        <f>'Planilha Sintética'!J23</f>
        <v>416.5</v>
      </c>
      <c r="E20" s="55">
        <f>E21*D20</f>
        <v>208.25</v>
      </c>
      <c r="F20" s="55">
        <f>F21*D20</f>
        <v>208.25</v>
      </c>
      <c r="G20" s="34"/>
      <c r="H20" s="34"/>
      <c r="I20" s="34"/>
      <c r="J20" s="34"/>
      <c r="K20" s="34"/>
      <c r="L20" s="34"/>
    </row>
    <row r="21" spans="2:13" ht="15.6" customHeight="1" x14ac:dyDescent="0.3">
      <c r="B21" s="139"/>
      <c r="C21" s="141"/>
      <c r="D21" s="58">
        <v>1</v>
      </c>
      <c r="E21" s="56">
        <v>0.5</v>
      </c>
      <c r="F21" s="56">
        <v>0.5</v>
      </c>
      <c r="G21" s="34"/>
      <c r="H21" s="34"/>
      <c r="I21" s="34"/>
      <c r="J21" s="34"/>
      <c r="K21" s="34"/>
      <c r="L21" s="34"/>
    </row>
    <row r="22" spans="2:13" ht="15.6" outlineLevel="1" x14ac:dyDescent="0.3">
      <c r="B22" s="105">
        <v>6</v>
      </c>
      <c r="C22" s="107" t="s">
        <v>57</v>
      </c>
      <c r="D22" s="55">
        <f>'Planilha Sintética'!J25</f>
        <v>487.11</v>
      </c>
      <c r="E22" s="55">
        <f>E23*$D$22</f>
        <v>0</v>
      </c>
      <c r="F22" s="55">
        <f>F23*$D$22</f>
        <v>487.11</v>
      </c>
      <c r="G22" s="35"/>
      <c r="H22" s="35"/>
      <c r="I22" s="35"/>
      <c r="J22" s="35"/>
      <c r="K22" s="35"/>
      <c r="L22" s="35"/>
      <c r="M22" s="36"/>
    </row>
    <row r="23" spans="2:13" ht="15.6" outlineLevel="1" x14ac:dyDescent="0.3">
      <c r="B23" s="106"/>
      <c r="C23" s="108"/>
      <c r="D23" s="58">
        <v>1</v>
      </c>
      <c r="E23" s="56">
        <v>0</v>
      </c>
      <c r="F23" s="56">
        <v>1</v>
      </c>
      <c r="G23" s="37"/>
      <c r="H23" s="37"/>
      <c r="I23" s="37"/>
      <c r="J23" s="37"/>
      <c r="K23" s="37"/>
      <c r="L23" s="37"/>
      <c r="M23" s="38"/>
    </row>
    <row r="24" spans="2:13" ht="15.6" outlineLevel="1" x14ac:dyDescent="0.3">
      <c r="B24" s="105">
        <v>7</v>
      </c>
      <c r="C24" s="107" t="s">
        <v>79</v>
      </c>
      <c r="D24" s="55">
        <f>'Planilha Sintética'!J34</f>
        <v>1552</v>
      </c>
      <c r="E24" s="55">
        <f>E25*D24</f>
        <v>1552</v>
      </c>
      <c r="F24" s="55">
        <f>F25*D24</f>
        <v>0</v>
      </c>
      <c r="G24" s="35"/>
      <c r="H24" s="35"/>
      <c r="I24" s="35"/>
      <c r="J24" s="35"/>
      <c r="K24" s="35"/>
      <c r="L24" s="35"/>
      <c r="M24" s="36"/>
    </row>
    <row r="25" spans="2:13" ht="15.6" outlineLevel="1" x14ac:dyDescent="0.3">
      <c r="B25" s="106"/>
      <c r="C25" s="108"/>
      <c r="D25" s="58">
        <v>1</v>
      </c>
      <c r="E25" s="56">
        <v>1</v>
      </c>
      <c r="F25" s="56">
        <v>0</v>
      </c>
      <c r="G25" s="39"/>
      <c r="H25" s="39"/>
      <c r="I25" s="35"/>
      <c r="J25" s="39"/>
      <c r="K25" s="39"/>
      <c r="L25" s="39"/>
      <c r="M25" s="38"/>
    </row>
    <row r="26" spans="2:13" ht="14.4" customHeight="1" outlineLevel="1" thickBot="1" x14ac:dyDescent="0.35">
      <c r="B26" s="109" t="s">
        <v>144</v>
      </c>
      <c r="C26" s="110"/>
      <c r="D26" s="59">
        <f>SUM(D22,D24,D20,D18,D16,D14,D12)</f>
        <v>33534.43</v>
      </c>
      <c r="E26" s="111">
        <f>SUM(E13:F13,E15:F15,E17:F17,E19:F19,E21:F21,E23:F23,E25:F25)/B24</f>
        <v>1</v>
      </c>
      <c r="F26" s="112"/>
      <c r="I26" s="42"/>
      <c r="K26" s="32"/>
      <c r="M26" s="43"/>
    </row>
    <row r="27" spans="2:13" ht="15.6" customHeight="1" outlineLevel="1" x14ac:dyDescent="0.3">
      <c r="B27" s="113"/>
      <c r="C27" s="114"/>
      <c r="D27" s="119" t="s">
        <v>145</v>
      </c>
      <c r="E27" s="119"/>
      <c r="F27" s="53">
        <v>0.5</v>
      </c>
      <c r="G27" s="44"/>
      <c r="H27" s="44"/>
      <c r="I27" s="44"/>
      <c r="J27" s="44"/>
      <c r="K27" s="44"/>
      <c r="L27" s="44"/>
      <c r="M27" s="45"/>
    </row>
    <row r="28" spans="2:13" ht="15.6" x14ac:dyDescent="0.3">
      <c r="B28" s="115"/>
      <c r="C28" s="116"/>
      <c r="D28" s="119" t="s">
        <v>146</v>
      </c>
      <c r="E28" s="119"/>
      <c r="F28" s="54">
        <f>MEDIAN(D26/2)</f>
        <v>16767.215</v>
      </c>
      <c r="H28" s="40"/>
      <c r="I28" s="40"/>
      <c r="J28" s="40"/>
      <c r="K28" s="40"/>
      <c r="L28" s="40"/>
    </row>
    <row r="29" spans="2:13" ht="15.6" x14ac:dyDescent="0.3">
      <c r="B29" s="115"/>
      <c r="C29" s="116"/>
      <c r="D29" s="119" t="s">
        <v>147</v>
      </c>
      <c r="E29" s="119"/>
      <c r="F29" s="53">
        <f>((F28*100)/D26)/100</f>
        <v>0.5</v>
      </c>
      <c r="G29" s="44"/>
      <c r="H29" s="44"/>
      <c r="I29" s="44"/>
      <c r="J29" s="44"/>
      <c r="K29" s="44"/>
      <c r="L29" s="44"/>
    </row>
    <row r="30" spans="2:13" ht="16.2" outlineLevel="1" thickBot="1" x14ac:dyDescent="0.35">
      <c r="B30" s="117"/>
      <c r="C30" s="118"/>
      <c r="D30" s="119" t="s">
        <v>148</v>
      </c>
      <c r="E30" s="119"/>
      <c r="F30" s="54">
        <f>SUM(D22+D24+D20+D18+D16+D14+D12)</f>
        <v>33534.43</v>
      </c>
      <c r="H30" s="44"/>
      <c r="K30" s="32"/>
    </row>
    <row r="31" spans="2:13" outlineLevel="1" x14ac:dyDescent="0.25">
      <c r="K31" s="32"/>
    </row>
    <row r="32" spans="2:13" outlineLevel="1" x14ac:dyDescent="0.25">
      <c r="K32" s="32"/>
    </row>
    <row r="33" spans="11:11" outlineLevel="1" x14ac:dyDescent="0.25">
      <c r="K33" s="32"/>
    </row>
    <row r="34" spans="11:11" ht="17.25" customHeight="1" outlineLevel="1" x14ac:dyDescent="0.25">
      <c r="K34" s="32"/>
    </row>
    <row r="35" spans="11:11" outlineLevel="1" x14ac:dyDescent="0.25">
      <c r="K35" s="32"/>
    </row>
    <row r="36" spans="11:11" outlineLevel="1" x14ac:dyDescent="0.25">
      <c r="K36" s="32"/>
    </row>
    <row r="37" spans="11:11" outlineLevel="1" x14ac:dyDescent="0.25">
      <c r="K37" s="32"/>
    </row>
    <row r="38" spans="11:11" outlineLevel="1" x14ac:dyDescent="0.25">
      <c r="K38" s="32"/>
    </row>
    <row r="39" spans="11:11" outlineLevel="1" x14ac:dyDescent="0.25">
      <c r="K39" s="32"/>
    </row>
    <row r="40" spans="11:11" outlineLevel="1" x14ac:dyDescent="0.25">
      <c r="K40" s="32"/>
    </row>
    <row r="41" spans="11:11" outlineLevel="1" x14ac:dyDescent="0.25">
      <c r="K41" s="32"/>
    </row>
    <row r="42" spans="11:11" outlineLevel="1" x14ac:dyDescent="0.25">
      <c r="K42" s="32"/>
    </row>
    <row r="43" spans="11:11" outlineLevel="1" x14ac:dyDescent="0.25">
      <c r="K43" s="32"/>
    </row>
    <row r="44" spans="11:11" outlineLevel="1" x14ac:dyDescent="0.25">
      <c r="K44" s="32"/>
    </row>
    <row r="45" spans="11:11" outlineLevel="1" x14ac:dyDescent="0.25">
      <c r="K45" s="32"/>
    </row>
    <row r="46" spans="11:11" outlineLevel="1" x14ac:dyDescent="0.25">
      <c r="K46" s="32"/>
    </row>
    <row r="47" spans="11:11" ht="12.75" customHeight="1" outlineLevel="1" x14ac:dyDescent="0.25">
      <c r="K47" s="32"/>
    </row>
    <row r="48" spans="11:11" x14ac:dyDescent="0.25">
      <c r="K48" s="32"/>
    </row>
    <row r="49" spans="1:11" x14ac:dyDescent="0.25">
      <c r="K49" s="32"/>
    </row>
    <row r="50" spans="1:11" outlineLevel="1" x14ac:dyDescent="0.25">
      <c r="K50" s="32"/>
    </row>
    <row r="51" spans="1:11" s="47" customFormat="1" outlineLevel="1" x14ac:dyDescent="0.25">
      <c r="A51" s="22"/>
      <c r="B51" s="28"/>
      <c r="C51" s="28"/>
      <c r="D51" s="28"/>
      <c r="E51" s="29"/>
      <c r="F51" s="22"/>
      <c r="G51" s="40"/>
      <c r="H51" s="41"/>
      <c r="I51" s="24"/>
      <c r="J51" s="24"/>
      <c r="K51" s="46"/>
    </row>
    <row r="52" spans="1:11" outlineLevel="1" x14ac:dyDescent="0.25">
      <c r="K52" s="32"/>
    </row>
    <row r="53" spans="1:11" outlineLevel="1" x14ac:dyDescent="0.25">
      <c r="K53" s="32"/>
    </row>
    <row r="54" spans="1:11" outlineLevel="1" x14ac:dyDescent="0.25">
      <c r="K54" s="32"/>
    </row>
    <row r="55" spans="1:11" outlineLevel="1" x14ac:dyDescent="0.25">
      <c r="K55" s="32"/>
    </row>
    <row r="56" spans="1:11" outlineLevel="1" x14ac:dyDescent="0.25">
      <c r="K56" s="33"/>
    </row>
    <row r="57" spans="1:11" outlineLevel="1" x14ac:dyDescent="0.25">
      <c r="K57" s="32"/>
    </row>
    <row r="58" spans="1:11" ht="12.75" customHeight="1" outlineLevel="1" x14ac:dyDescent="0.25">
      <c r="K58" s="32"/>
    </row>
    <row r="59" spans="1:11" x14ac:dyDescent="0.25">
      <c r="K59" s="32"/>
    </row>
    <row r="60" spans="1:11" x14ac:dyDescent="0.25">
      <c r="K60" s="32"/>
    </row>
    <row r="61" spans="1:11" outlineLevel="1" x14ac:dyDescent="0.25">
      <c r="K61" s="32"/>
    </row>
    <row r="62" spans="1:11" outlineLevel="1" x14ac:dyDescent="0.25">
      <c r="K62" s="32"/>
    </row>
    <row r="63" spans="1:11" s="47" customFormat="1" outlineLevel="1" x14ac:dyDescent="0.25">
      <c r="A63" s="22"/>
      <c r="B63" s="28"/>
      <c r="C63" s="28"/>
      <c r="D63" s="28"/>
      <c r="E63" s="29"/>
      <c r="F63" s="22"/>
      <c r="G63" s="40"/>
      <c r="H63" s="41"/>
      <c r="I63" s="24"/>
      <c r="J63" s="24"/>
      <c r="K63" s="46"/>
    </row>
    <row r="64" spans="1:11" outlineLevel="1" x14ac:dyDescent="0.25">
      <c r="K64" s="32"/>
    </row>
    <row r="65" spans="11:11" ht="14.25" customHeight="1" outlineLevel="1" x14ac:dyDescent="0.25">
      <c r="K65" s="32"/>
    </row>
    <row r="66" spans="11:11" outlineLevel="1" x14ac:dyDescent="0.25">
      <c r="K66" s="32"/>
    </row>
    <row r="67" spans="11:11" outlineLevel="1" x14ac:dyDescent="0.25">
      <c r="K67" s="32"/>
    </row>
    <row r="68" spans="11:11" outlineLevel="1" x14ac:dyDescent="0.25">
      <c r="K68" s="32"/>
    </row>
    <row r="69" spans="11:11" outlineLevel="1" x14ac:dyDescent="0.25">
      <c r="K69" s="32"/>
    </row>
    <row r="70" spans="11:11" outlineLevel="1" x14ac:dyDescent="0.25">
      <c r="K70" s="32"/>
    </row>
    <row r="71" spans="11:11" outlineLevel="1" x14ac:dyDescent="0.25">
      <c r="K71" s="32"/>
    </row>
    <row r="72" spans="11:11" outlineLevel="1" x14ac:dyDescent="0.25"/>
    <row r="73" spans="11:11" outlineLevel="1" x14ac:dyDescent="0.25"/>
    <row r="74" spans="11:11" outlineLevel="1" x14ac:dyDescent="0.25"/>
    <row r="75" spans="11:11" outlineLevel="1" x14ac:dyDescent="0.25"/>
    <row r="76" spans="11:11" outlineLevel="1" x14ac:dyDescent="0.25"/>
    <row r="77" spans="11:11" outlineLevel="1" x14ac:dyDescent="0.25"/>
    <row r="78" spans="11:11" outlineLevel="1" x14ac:dyDescent="0.25">
      <c r="K78" s="32"/>
    </row>
    <row r="79" spans="11:11" outlineLevel="1" x14ac:dyDescent="0.25">
      <c r="K79" s="32"/>
    </row>
    <row r="80" spans="11:11" outlineLevel="1" x14ac:dyDescent="0.25">
      <c r="K80" s="32"/>
    </row>
    <row r="81" spans="11:11" outlineLevel="1" x14ac:dyDescent="0.25">
      <c r="K81" s="32"/>
    </row>
    <row r="82" spans="11:11" outlineLevel="1" x14ac:dyDescent="0.25">
      <c r="K82" s="32"/>
    </row>
    <row r="83" spans="11:11" outlineLevel="1" x14ac:dyDescent="0.25"/>
    <row r="84" spans="11:11" outlineLevel="1" x14ac:dyDescent="0.25"/>
    <row r="85" spans="11:11" outlineLevel="1" x14ac:dyDescent="0.25"/>
    <row r="86" spans="11:11" outlineLevel="1" x14ac:dyDescent="0.25"/>
    <row r="87" spans="11:11" outlineLevel="1" x14ac:dyDescent="0.25"/>
    <row r="88" spans="11:11" outlineLevel="1" x14ac:dyDescent="0.25"/>
    <row r="89" spans="11:11" outlineLevel="1" x14ac:dyDescent="0.25"/>
    <row r="90" spans="11:11" outlineLevel="1" x14ac:dyDescent="0.25"/>
    <row r="91" spans="11:11" outlineLevel="1" x14ac:dyDescent="0.25"/>
    <row r="92" spans="11:11" outlineLevel="1" x14ac:dyDescent="0.25"/>
    <row r="93" spans="11:11" outlineLevel="1" x14ac:dyDescent="0.25"/>
    <row r="94" spans="11:11" outlineLevel="1" x14ac:dyDescent="0.25"/>
    <row r="95" spans="11:11" outlineLevel="1" x14ac:dyDescent="0.25">
      <c r="K95" s="32"/>
    </row>
    <row r="96" spans="11:11" outlineLevel="1" x14ac:dyDescent="0.25">
      <c r="K96" s="32"/>
    </row>
    <row r="97" spans="11:11" outlineLevel="1" x14ac:dyDescent="0.25">
      <c r="K97" s="32"/>
    </row>
    <row r="98" spans="11:11" outlineLevel="1" x14ac:dyDescent="0.25"/>
    <row r="99" spans="11:11" outlineLevel="1" x14ac:dyDescent="0.25"/>
    <row r="100" spans="11:11" ht="12.75" customHeight="1" outlineLevel="1" x14ac:dyDescent="0.25">
      <c r="K100" s="32"/>
    </row>
    <row r="101" spans="11:11" x14ac:dyDescent="0.25">
      <c r="K101" s="32"/>
    </row>
    <row r="102" spans="11:11" x14ac:dyDescent="0.25">
      <c r="K102" s="32"/>
    </row>
    <row r="103" spans="11:11" outlineLevel="1" x14ac:dyDescent="0.25">
      <c r="K103" s="32"/>
    </row>
    <row r="104" spans="11:11" outlineLevel="1" x14ac:dyDescent="0.25">
      <c r="K104" s="32"/>
    </row>
    <row r="105" spans="11:11" outlineLevel="1" x14ac:dyDescent="0.25">
      <c r="K105" s="32"/>
    </row>
    <row r="106" spans="11:11" outlineLevel="1" x14ac:dyDescent="0.25">
      <c r="K106" s="32"/>
    </row>
    <row r="107" spans="11:11" outlineLevel="1" x14ac:dyDescent="0.25">
      <c r="K107" s="33"/>
    </row>
    <row r="108" spans="11:11" outlineLevel="1" x14ac:dyDescent="0.25">
      <c r="K108" s="33"/>
    </row>
    <row r="109" spans="11:11" outlineLevel="1" x14ac:dyDescent="0.25"/>
    <row r="110" spans="11:11" outlineLevel="1" x14ac:dyDescent="0.25"/>
    <row r="111" spans="11:11" ht="12.75" customHeight="1" outlineLevel="1" x14ac:dyDescent="0.25">
      <c r="K111" s="32"/>
    </row>
    <row r="112" spans="11:11" x14ac:dyDescent="0.25">
      <c r="K112" s="32"/>
    </row>
    <row r="113" spans="11:11" x14ac:dyDescent="0.25">
      <c r="K113" s="32"/>
    </row>
    <row r="114" spans="11:11" outlineLevel="1" x14ac:dyDescent="0.25">
      <c r="K114" s="32"/>
    </row>
    <row r="115" spans="11:11" outlineLevel="1" x14ac:dyDescent="0.25">
      <c r="K115" s="32"/>
    </row>
    <row r="116" spans="11:11" outlineLevel="1" x14ac:dyDescent="0.25">
      <c r="K116" s="33"/>
    </row>
    <row r="117" spans="11:11" ht="12.75" customHeight="1" outlineLevel="1" x14ac:dyDescent="0.25">
      <c r="K117" s="32"/>
    </row>
    <row r="118" spans="11:11" x14ac:dyDescent="0.25">
      <c r="K118" s="32"/>
    </row>
    <row r="119" spans="11:11" x14ac:dyDescent="0.25">
      <c r="K119" s="32"/>
    </row>
    <row r="120" spans="11:11" outlineLevel="1" x14ac:dyDescent="0.25">
      <c r="K120" s="32"/>
    </row>
    <row r="121" spans="11:11" outlineLevel="1" x14ac:dyDescent="0.25">
      <c r="K121" s="32"/>
    </row>
    <row r="122" spans="11:11" outlineLevel="1" x14ac:dyDescent="0.25">
      <c r="K122" s="32"/>
    </row>
    <row r="123" spans="11:11" outlineLevel="1" x14ac:dyDescent="0.25">
      <c r="K123" s="32"/>
    </row>
    <row r="124" spans="11:11" outlineLevel="1" x14ac:dyDescent="0.25">
      <c r="K124" s="32"/>
    </row>
    <row r="125" spans="11:11" outlineLevel="1" x14ac:dyDescent="0.25">
      <c r="K125" s="32"/>
    </row>
    <row r="126" spans="11:11" outlineLevel="1" x14ac:dyDescent="0.25">
      <c r="K126" s="32"/>
    </row>
    <row r="127" spans="11:11" ht="12.75" customHeight="1" outlineLevel="1" x14ac:dyDescent="0.25">
      <c r="K127" s="32"/>
    </row>
    <row r="128" spans="11:11" x14ac:dyDescent="0.25">
      <c r="K128" s="32"/>
    </row>
    <row r="129" spans="1:11" x14ac:dyDescent="0.25">
      <c r="K129" s="32"/>
    </row>
    <row r="130" spans="1:11" outlineLevel="1" x14ac:dyDescent="0.25">
      <c r="K130" s="32"/>
    </row>
    <row r="131" spans="1:11" outlineLevel="1" x14ac:dyDescent="0.25">
      <c r="K131" s="32"/>
    </row>
    <row r="132" spans="1:11" outlineLevel="1" x14ac:dyDescent="0.25">
      <c r="K132" s="32"/>
    </row>
    <row r="133" spans="1:11" ht="12.75" customHeight="1" outlineLevel="1" x14ac:dyDescent="0.25">
      <c r="K133" s="32"/>
    </row>
    <row r="134" spans="1:11" outlineLevel="1" x14ac:dyDescent="0.25">
      <c r="K134" s="32"/>
    </row>
    <row r="135" spans="1:11" outlineLevel="1" x14ac:dyDescent="0.25">
      <c r="K135" s="32"/>
    </row>
    <row r="136" spans="1:11" s="47" customFormat="1" ht="26.25" customHeight="1" outlineLevel="1" x14ac:dyDescent="0.25">
      <c r="A136" s="22"/>
      <c r="B136" s="28"/>
      <c r="C136" s="28"/>
      <c r="D136" s="28"/>
      <c r="E136" s="29"/>
      <c r="F136" s="22"/>
      <c r="G136" s="40"/>
      <c r="H136" s="41"/>
      <c r="I136" s="24"/>
      <c r="J136" s="24"/>
      <c r="K136" s="46"/>
    </row>
    <row r="137" spans="1:11" outlineLevel="1" x14ac:dyDescent="0.25">
      <c r="K137" s="32"/>
    </row>
    <row r="138" spans="1:11" outlineLevel="1" x14ac:dyDescent="0.25">
      <c r="K138" s="32"/>
    </row>
    <row r="139" spans="1:11" outlineLevel="1" x14ac:dyDescent="0.25">
      <c r="K139" s="32"/>
    </row>
    <row r="140" spans="1:11" ht="20.100000000000001" customHeight="1" outlineLevel="1" x14ac:dyDescent="0.25"/>
    <row r="141" spans="1:11" ht="20.100000000000001" customHeight="1" outlineLevel="1" x14ac:dyDescent="0.25"/>
    <row r="142" spans="1:11" ht="12.75" customHeight="1" outlineLevel="1" x14ac:dyDescent="0.25">
      <c r="K142" s="32"/>
    </row>
    <row r="143" spans="1:11" x14ac:dyDescent="0.25">
      <c r="K143" s="32"/>
    </row>
    <row r="144" spans="1:11" x14ac:dyDescent="0.25">
      <c r="K144" s="32"/>
    </row>
    <row r="145" spans="1:11" outlineLevel="1" x14ac:dyDescent="0.25">
      <c r="K145" s="32"/>
    </row>
    <row r="146" spans="1:11" outlineLevel="1" x14ac:dyDescent="0.25">
      <c r="K146" s="32"/>
    </row>
    <row r="147" spans="1:11" outlineLevel="1" x14ac:dyDescent="0.25">
      <c r="K147" s="32"/>
    </row>
    <row r="148" spans="1:11" s="47" customFormat="1" outlineLevel="1" x14ac:dyDescent="0.25">
      <c r="A148" s="22"/>
      <c r="B148" s="28"/>
      <c r="C148" s="28"/>
      <c r="D148" s="28"/>
      <c r="E148" s="29"/>
      <c r="F148" s="22"/>
      <c r="G148" s="40"/>
      <c r="H148" s="41"/>
      <c r="I148" s="24"/>
      <c r="J148" s="24"/>
      <c r="K148" s="46"/>
    </row>
    <row r="149" spans="1:11" ht="12.75" customHeight="1" outlineLevel="1" x14ac:dyDescent="0.25">
      <c r="K149" s="32"/>
    </row>
    <row r="150" spans="1:11" x14ac:dyDescent="0.25">
      <c r="K150" s="32"/>
    </row>
    <row r="151" spans="1:11" x14ac:dyDescent="0.25">
      <c r="K151" s="32"/>
    </row>
    <row r="152" spans="1:11" outlineLevel="1" x14ac:dyDescent="0.25">
      <c r="K152" s="32"/>
    </row>
    <row r="153" spans="1:11" outlineLevel="1" x14ac:dyDescent="0.25">
      <c r="K153" s="32"/>
    </row>
    <row r="154" spans="1:11" outlineLevel="1" x14ac:dyDescent="0.25">
      <c r="K154" s="32"/>
    </row>
    <row r="155" spans="1:11" outlineLevel="1" x14ac:dyDescent="0.25">
      <c r="K155" s="32"/>
    </row>
    <row r="156" spans="1:11" outlineLevel="1" x14ac:dyDescent="0.25">
      <c r="K156" s="32"/>
    </row>
    <row r="157" spans="1:11" outlineLevel="1" x14ac:dyDescent="0.25">
      <c r="K157" s="32"/>
    </row>
    <row r="158" spans="1:11" ht="12.75" customHeight="1" outlineLevel="1" x14ac:dyDescent="0.25">
      <c r="K158" s="32"/>
    </row>
    <row r="159" spans="1:11" x14ac:dyDescent="0.25">
      <c r="K159" s="32"/>
    </row>
    <row r="160" spans="1:11" x14ac:dyDescent="0.25">
      <c r="K160" s="32"/>
    </row>
    <row r="161" spans="1:11" s="47" customFormat="1" outlineLevel="1" x14ac:dyDescent="0.25">
      <c r="A161" s="22"/>
      <c r="B161" s="28"/>
      <c r="C161" s="28"/>
      <c r="D161" s="28"/>
      <c r="E161" s="29"/>
      <c r="F161" s="22"/>
      <c r="G161" s="40"/>
      <c r="H161" s="41"/>
      <c r="I161" s="24"/>
      <c r="J161" s="24"/>
      <c r="K161" s="46"/>
    </row>
    <row r="162" spans="1:11" s="47" customFormat="1" outlineLevel="1" x14ac:dyDescent="0.25">
      <c r="A162" s="22"/>
      <c r="B162" s="28"/>
      <c r="C162" s="28"/>
      <c r="D162" s="28"/>
      <c r="E162" s="29"/>
      <c r="F162" s="22"/>
      <c r="G162" s="40"/>
      <c r="H162" s="41"/>
      <c r="I162" s="24"/>
      <c r="J162" s="24"/>
      <c r="K162" s="46"/>
    </row>
    <row r="163" spans="1:11" s="47" customFormat="1" outlineLevel="1" x14ac:dyDescent="0.25">
      <c r="A163" s="22"/>
      <c r="B163" s="28"/>
      <c r="C163" s="28"/>
      <c r="D163" s="28"/>
      <c r="E163" s="29"/>
      <c r="F163" s="22"/>
      <c r="G163" s="40"/>
      <c r="H163" s="41"/>
      <c r="I163" s="24"/>
      <c r="J163" s="24"/>
      <c r="K163" s="46"/>
    </row>
    <row r="164" spans="1:11" s="47" customFormat="1" outlineLevel="1" x14ac:dyDescent="0.25">
      <c r="A164" s="22"/>
      <c r="B164" s="28"/>
      <c r="C164" s="28"/>
      <c r="D164" s="28"/>
      <c r="E164" s="29"/>
      <c r="F164" s="22"/>
      <c r="G164" s="40"/>
      <c r="H164" s="41"/>
      <c r="I164" s="24"/>
      <c r="J164" s="24"/>
      <c r="K164" s="46"/>
    </row>
    <row r="165" spans="1:11" s="47" customFormat="1" outlineLevel="1" x14ac:dyDescent="0.25">
      <c r="A165" s="22"/>
      <c r="B165" s="28"/>
      <c r="C165" s="28"/>
      <c r="D165" s="28"/>
      <c r="E165" s="29"/>
      <c r="F165" s="22"/>
      <c r="G165" s="40"/>
      <c r="H165" s="41"/>
      <c r="I165" s="24"/>
      <c r="J165" s="24"/>
      <c r="K165" s="46"/>
    </row>
    <row r="166" spans="1:11" s="47" customFormat="1" outlineLevel="1" x14ac:dyDescent="0.25">
      <c r="A166" s="22"/>
      <c r="B166" s="28"/>
      <c r="C166" s="28"/>
      <c r="D166" s="28"/>
      <c r="E166" s="29"/>
      <c r="F166" s="22"/>
      <c r="G166" s="40"/>
      <c r="H166" s="41"/>
      <c r="I166" s="24"/>
      <c r="J166" s="24"/>
      <c r="K166" s="46"/>
    </row>
    <row r="167" spans="1:11" s="47" customFormat="1" outlineLevel="1" x14ac:dyDescent="0.25">
      <c r="A167" s="22"/>
      <c r="B167" s="28"/>
      <c r="C167" s="28"/>
      <c r="D167" s="28"/>
      <c r="E167" s="29"/>
      <c r="F167" s="22"/>
      <c r="G167" s="40"/>
      <c r="H167" s="41"/>
      <c r="I167" s="24"/>
      <c r="J167" s="24"/>
      <c r="K167" s="46"/>
    </row>
    <row r="168" spans="1:11" s="47" customFormat="1" outlineLevel="1" x14ac:dyDescent="0.25">
      <c r="A168" s="22"/>
      <c r="B168" s="28"/>
      <c r="C168" s="28"/>
      <c r="D168" s="28"/>
      <c r="E168" s="29"/>
      <c r="F168" s="22"/>
      <c r="G168" s="40"/>
      <c r="H168" s="41"/>
      <c r="I168" s="24"/>
      <c r="J168" s="24"/>
      <c r="K168" s="46"/>
    </row>
    <row r="169" spans="1:11" s="47" customFormat="1" outlineLevel="1" x14ac:dyDescent="0.25">
      <c r="A169" s="22"/>
      <c r="B169" s="28"/>
      <c r="C169" s="28"/>
      <c r="D169" s="28"/>
      <c r="E169" s="29"/>
      <c r="F169" s="22"/>
      <c r="G169" s="40"/>
      <c r="H169" s="41"/>
      <c r="I169" s="24"/>
      <c r="J169" s="24"/>
      <c r="K169" s="46"/>
    </row>
    <row r="170" spans="1:11" s="47" customFormat="1" outlineLevel="1" x14ac:dyDescent="0.25">
      <c r="A170" s="22"/>
      <c r="B170" s="28"/>
      <c r="C170" s="28"/>
      <c r="D170" s="28"/>
      <c r="E170" s="29"/>
      <c r="F170" s="22"/>
      <c r="G170" s="40"/>
      <c r="H170" s="41"/>
      <c r="I170" s="24"/>
      <c r="J170" s="24"/>
      <c r="K170" s="46"/>
    </row>
    <row r="171" spans="1:11" s="47" customFormat="1" outlineLevel="1" x14ac:dyDescent="0.25">
      <c r="A171" s="22"/>
      <c r="B171" s="28"/>
      <c r="C171" s="28"/>
      <c r="D171" s="28"/>
      <c r="E171" s="29"/>
      <c r="F171" s="22"/>
      <c r="G171" s="40"/>
      <c r="H171" s="41"/>
      <c r="I171" s="24"/>
      <c r="J171" s="24"/>
      <c r="K171" s="46"/>
    </row>
    <row r="172" spans="1:11" s="47" customFormat="1" outlineLevel="1" x14ac:dyDescent="0.25">
      <c r="A172" s="22"/>
      <c r="B172" s="28"/>
      <c r="C172" s="28"/>
      <c r="D172" s="28"/>
      <c r="E172" s="29"/>
      <c r="F172" s="22"/>
      <c r="G172" s="40"/>
      <c r="H172" s="41"/>
      <c r="I172" s="24"/>
      <c r="J172" s="24"/>
      <c r="K172" s="46"/>
    </row>
    <row r="173" spans="1:11" s="47" customFormat="1" outlineLevel="1" x14ac:dyDescent="0.25">
      <c r="A173" s="22"/>
      <c r="B173" s="28"/>
      <c r="C173" s="28"/>
      <c r="D173" s="28"/>
      <c r="E173" s="29"/>
      <c r="F173" s="22"/>
      <c r="G173" s="40"/>
      <c r="H173" s="41"/>
      <c r="I173" s="24"/>
      <c r="J173" s="24"/>
      <c r="K173" s="46"/>
    </row>
    <row r="174" spans="1:11" s="47" customFormat="1" outlineLevel="1" x14ac:dyDescent="0.25">
      <c r="A174" s="22"/>
      <c r="B174" s="28"/>
      <c r="C174" s="28"/>
      <c r="D174" s="28"/>
      <c r="E174" s="29"/>
      <c r="F174" s="22"/>
      <c r="G174" s="40"/>
      <c r="H174" s="41"/>
      <c r="I174" s="24"/>
      <c r="J174" s="24"/>
      <c r="K174" s="46"/>
    </row>
    <row r="175" spans="1:11" s="47" customFormat="1" outlineLevel="1" x14ac:dyDescent="0.25">
      <c r="A175" s="22"/>
      <c r="B175" s="28"/>
      <c r="C175" s="28"/>
      <c r="D175" s="28"/>
      <c r="E175" s="29"/>
      <c r="F175" s="22"/>
      <c r="G175" s="40"/>
      <c r="H175" s="41"/>
      <c r="I175" s="24"/>
      <c r="J175" s="24"/>
      <c r="K175" s="46"/>
    </row>
    <row r="176" spans="1:11" s="47" customFormat="1" outlineLevel="1" x14ac:dyDescent="0.25">
      <c r="A176" s="22"/>
      <c r="B176" s="28"/>
      <c r="C176" s="28"/>
      <c r="D176" s="28"/>
      <c r="E176" s="29"/>
      <c r="F176" s="22"/>
      <c r="G176" s="40"/>
      <c r="H176" s="41"/>
      <c r="I176" s="24"/>
      <c r="J176" s="24"/>
      <c r="K176" s="46"/>
    </row>
    <row r="177" spans="1:11" s="47" customFormat="1" outlineLevel="1" x14ac:dyDescent="0.25">
      <c r="A177" s="22"/>
      <c r="B177" s="28"/>
      <c r="C177" s="28"/>
      <c r="D177" s="28"/>
      <c r="E177" s="29"/>
      <c r="F177" s="22"/>
      <c r="G177" s="40"/>
      <c r="H177" s="41"/>
      <c r="I177" s="24"/>
      <c r="J177" s="24"/>
      <c r="K177" s="46"/>
    </row>
    <row r="178" spans="1:11" s="47" customFormat="1" outlineLevel="1" x14ac:dyDescent="0.25">
      <c r="A178" s="22"/>
      <c r="B178" s="28"/>
      <c r="C178" s="28"/>
      <c r="D178" s="28"/>
      <c r="E178" s="29"/>
      <c r="F178" s="22"/>
      <c r="G178" s="40"/>
      <c r="H178" s="41"/>
      <c r="I178" s="24"/>
      <c r="J178" s="24"/>
      <c r="K178" s="46"/>
    </row>
    <row r="179" spans="1:11" s="47" customFormat="1" outlineLevel="1" x14ac:dyDescent="0.25">
      <c r="A179" s="22"/>
      <c r="B179" s="28"/>
      <c r="C179" s="28"/>
      <c r="D179" s="28"/>
      <c r="E179" s="29"/>
      <c r="F179" s="22"/>
      <c r="G179" s="40"/>
      <c r="H179" s="41"/>
      <c r="I179" s="24"/>
      <c r="J179" s="24"/>
      <c r="K179" s="46"/>
    </row>
    <row r="180" spans="1:11" s="47" customFormat="1" outlineLevel="1" x14ac:dyDescent="0.25">
      <c r="A180" s="22"/>
      <c r="B180" s="28"/>
      <c r="C180" s="28"/>
      <c r="D180" s="28"/>
      <c r="E180" s="29"/>
      <c r="F180" s="22"/>
      <c r="G180" s="40"/>
      <c r="H180" s="41"/>
      <c r="I180" s="24"/>
      <c r="J180" s="24"/>
      <c r="K180" s="46"/>
    </row>
    <row r="181" spans="1:11" s="47" customFormat="1" outlineLevel="1" x14ac:dyDescent="0.25">
      <c r="A181" s="22"/>
      <c r="B181" s="28"/>
      <c r="C181" s="28"/>
      <c r="D181" s="28"/>
      <c r="E181" s="29"/>
      <c r="F181" s="22"/>
      <c r="G181" s="40"/>
      <c r="H181" s="41"/>
      <c r="I181" s="24"/>
      <c r="J181" s="24"/>
      <c r="K181" s="46"/>
    </row>
    <row r="182" spans="1:11" s="47" customFormat="1" outlineLevel="1" x14ac:dyDescent="0.25">
      <c r="A182" s="22"/>
      <c r="B182" s="28"/>
      <c r="C182" s="28"/>
      <c r="D182" s="28"/>
      <c r="E182" s="29"/>
      <c r="F182" s="22"/>
      <c r="G182" s="40"/>
      <c r="H182" s="41"/>
      <c r="I182" s="24"/>
      <c r="J182" s="24"/>
      <c r="K182" s="46"/>
    </row>
    <row r="183" spans="1:11" outlineLevel="1" x14ac:dyDescent="0.25">
      <c r="K183" s="32"/>
    </row>
    <row r="184" spans="1:11" outlineLevel="1" x14ac:dyDescent="0.25">
      <c r="K184" s="32"/>
    </row>
    <row r="185" spans="1:11" s="47" customFormat="1" outlineLevel="1" x14ac:dyDescent="0.25">
      <c r="A185" s="22"/>
      <c r="B185" s="28"/>
      <c r="C185" s="28"/>
      <c r="D185" s="28"/>
      <c r="E185" s="29"/>
      <c r="F185" s="22"/>
      <c r="G185" s="40"/>
      <c r="H185" s="41"/>
      <c r="I185" s="24"/>
      <c r="J185" s="24"/>
      <c r="K185" s="46"/>
    </row>
    <row r="186" spans="1:11" s="47" customFormat="1" outlineLevel="1" x14ac:dyDescent="0.25">
      <c r="A186" s="22"/>
      <c r="B186" s="28"/>
      <c r="C186" s="28"/>
      <c r="D186" s="28"/>
      <c r="E186" s="29"/>
      <c r="F186" s="22"/>
      <c r="G186" s="40"/>
      <c r="H186" s="41"/>
      <c r="I186" s="24"/>
      <c r="J186" s="24"/>
      <c r="K186" s="46"/>
    </row>
    <row r="187" spans="1:11" s="47" customFormat="1" outlineLevel="1" x14ac:dyDescent="0.25">
      <c r="A187" s="22"/>
      <c r="B187" s="28"/>
      <c r="C187" s="28"/>
      <c r="D187" s="28"/>
      <c r="E187" s="29"/>
      <c r="F187" s="22"/>
      <c r="G187" s="40"/>
      <c r="H187" s="41"/>
      <c r="I187" s="24"/>
      <c r="J187" s="24"/>
      <c r="K187" s="46"/>
    </row>
    <row r="188" spans="1:11" s="47" customFormat="1" outlineLevel="1" x14ac:dyDescent="0.25">
      <c r="A188" s="22"/>
      <c r="B188" s="28"/>
      <c r="C188" s="28"/>
      <c r="D188" s="28"/>
      <c r="E188" s="29"/>
      <c r="F188" s="22"/>
      <c r="G188" s="40"/>
      <c r="H188" s="41"/>
      <c r="I188" s="24"/>
      <c r="J188" s="24"/>
      <c r="K188" s="46"/>
    </row>
    <row r="189" spans="1:11" s="47" customFormat="1" outlineLevel="1" x14ac:dyDescent="0.25">
      <c r="A189" s="22"/>
      <c r="B189" s="28"/>
      <c r="C189" s="28"/>
      <c r="D189" s="28"/>
      <c r="E189" s="29"/>
      <c r="F189" s="22"/>
      <c r="G189" s="40"/>
      <c r="H189" s="41"/>
      <c r="I189" s="24"/>
      <c r="J189" s="24"/>
      <c r="K189" s="46"/>
    </row>
    <row r="190" spans="1:11" outlineLevel="1" x14ac:dyDescent="0.25">
      <c r="K190" s="32"/>
    </row>
    <row r="191" spans="1:11" s="47" customFormat="1" outlineLevel="1" x14ac:dyDescent="0.25">
      <c r="A191" s="22"/>
      <c r="B191" s="28"/>
      <c r="C191" s="28"/>
      <c r="D191" s="28"/>
      <c r="E191" s="29"/>
      <c r="F191" s="22"/>
      <c r="G191" s="40"/>
      <c r="H191" s="41"/>
      <c r="I191" s="24"/>
      <c r="J191" s="24"/>
      <c r="K191" s="46"/>
    </row>
    <row r="192" spans="1:11" s="47" customFormat="1" outlineLevel="1" x14ac:dyDescent="0.25">
      <c r="A192" s="22"/>
      <c r="B192" s="28"/>
      <c r="C192" s="28"/>
      <c r="D192" s="28"/>
      <c r="E192" s="29"/>
      <c r="F192" s="22"/>
      <c r="G192" s="40"/>
      <c r="H192" s="41"/>
      <c r="I192" s="24"/>
      <c r="J192" s="24"/>
      <c r="K192" s="46"/>
    </row>
    <row r="193" spans="1:11" s="47" customFormat="1" outlineLevel="1" x14ac:dyDescent="0.25">
      <c r="A193" s="22"/>
      <c r="B193" s="28"/>
      <c r="C193" s="28"/>
      <c r="D193" s="28"/>
      <c r="E193" s="29"/>
      <c r="F193" s="22"/>
      <c r="G193" s="40"/>
      <c r="H193" s="41"/>
      <c r="I193" s="24"/>
      <c r="J193" s="24"/>
      <c r="K193" s="46"/>
    </row>
    <row r="194" spans="1:11" s="47" customFormat="1" outlineLevel="1" x14ac:dyDescent="0.25">
      <c r="A194" s="22"/>
      <c r="B194" s="28"/>
      <c r="C194" s="28"/>
      <c r="D194" s="28"/>
      <c r="E194" s="29"/>
      <c r="F194" s="22"/>
      <c r="G194" s="40"/>
      <c r="H194" s="41"/>
      <c r="I194" s="24"/>
      <c r="J194" s="24"/>
      <c r="K194" s="46"/>
    </row>
    <row r="195" spans="1:11" s="47" customFormat="1" outlineLevel="1" x14ac:dyDescent="0.25">
      <c r="A195" s="22"/>
      <c r="B195" s="28"/>
      <c r="C195" s="28"/>
      <c r="D195" s="28"/>
      <c r="E195" s="29"/>
      <c r="F195" s="22"/>
      <c r="G195" s="40"/>
      <c r="H195" s="41"/>
      <c r="I195" s="24"/>
      <c r="J195" s="24"/>
      <c r="K195" s="46"/>
    </row>
    <row r="196" spans="1:11" s="47" customFormat="1" outlineLevel="1" x14ac:dyDescent="0.25">
      <c r="A196" s="22"/>
      <c r="B196" s="28"/>
      <c r="C196" s="28"/>
      <c r="D196" s="28"/>
      <c r="E196" s="29"/>
      <c r="F196" s="22"/>
      <c r="G196" s="40"/>
      <c r="H196" s="41"/>
      <c r="I196" s="24"/>
      <c r="J196" s="24"/>
      <c r="K196" s="46"/>
    </row>
    <row r="197" spans="1:11" s="47" customFormat="1" outlineLevel="1" x14ac:dyDescent="0.25">
      <c r="A197" s="22"/>
      <c r="B197" s="28"/>
      <c r="C197" s="28"/>
      <c r="D197" s="28"/>
      <c r="E197" s="29"/>
      <c r="F197" s="22"/>
      <c r="G197" s="40"/>
      <c r="H197" s="41"/>
      <c r="I197" s="24"/>
      <c r="J197" s="24"/>
      <c r="K197" s="46"/>
    </row>
    <row r="198" spans="1:11" s="47" customFormat="1" outlineLevel="1" x14ac:dyDescent="0.25">
      <c r="A198" s="22"/>
      <c r="B198" s="28"/>
      <c r="C198" s="28"/>
      <c r="D198" s="28"/>
      <c r="E198" s="29"/>
      <c r="F198" s="22"/>
      <c r="G198" s="40"/>
      <c r="H198" s="41"/>
      <c r="I198" s="24"/>
      <c r="J198" s="24"/>
      <c r="K198" s="46"/>
    </row>
    <row r="199" spans="1:11" s="47" customFormat="1" outlineLevel="1" x14ac:dyDescent="0.25">
      <c r="A199" s="22"/>
      <c r="B199" s="28"/>
      <c r="C199" s="28"/>
      <c r="D199" s="28"/>
      <c r="E199" s="29"/>
      <c r="F199" s="22"/>
      <c r="G199" s="40"/>
      <c r="H199" s="41"/>
      <c r="I199" s="24"/>
      <c r="J199" s="24"/>
      <c r="K199" s="46"/>
    </row>
    <row r="200" spans="1:11" s="47" customFormat="1" outlineLevel="1" x14ac:dyDescent="0.25">
      <c r="A200" s="22"/>
      <c r="B200" s="28"/>
      <c r="C200" s="28"/>
      <c r="D200" s="28"/>
      <c r="E200" s="29"/>
      <c r="F200" s="22"/>
      <c r="G200" s="40"/>
      <c r="H200" s="41"/>
      <c r="I200" s="24"/>
      <c r="J200" s="24"/>
      <c r="K200" s="46"/>
    </row>
    <row r="201" spans="1:11" s="47" customFormat="1" outlineLevel="1" x14ac:dyDescent="0.25">
      <c r="A201" s="22"/>
      <c r="B201" s="28"/>
      <c r="C201" s="28"/>
      <c r="D201" s="28"/>
      <c r="E201" s="29"/>
      <c r="F201" s="22"/>
      <c r="G201" s="40"/>
      <c r="H201" s="41"/>
      <c r="I201" s="24"/>
      <c r="J201" s="24"/>
      <c r="K201" s="46"/>
    </row>
    <row r="202" spans="1:11" s="47" customFormat="1" outlineLevel="1" x14ac:dyDescent="0.25">
      <c r="A202" s="22"/>
      <c r="B202" s="28"/>
      <c r="C202" s="28"/>
      <c r="D202" s="28"/>
      <c r="E202" s="29"/>
      <c r="F202" s="22"/>
      <c r="G202" s="40"/>
      <c r="H202" s="41"/>
      <c r="I202" s="24"/>
      <c r="J202" s="24"/>
      <c r="K202" s="46"/>
    </row>
    <row r="203" spans="1:11" s="47" customFormat="1" outlineLevel="1" x14ac:dyDescent="0.25">
      <c r="A203" s="22"/>
      <c r="B203" s="28"/>
      <c r="C203" s="28"/>
      <c r="D203" s="28"/>
      <c r="E203" s="29"/>
      <c r="F203" s="22"/>
      <c r="G203" s="40"/>
      <c r="H203" s="41"/>
      <c r="I203" s="24"/>
      <c r="J203" s="24"/>
      <c r="K203" s="46"/>
    </row>
    <row r="204" spans="1:11" s="47" customFormat="1" outlineLevel="1" x14ac:dyDescent="0.25">
      <c r="A204" s="22"/>
      <c r="B204" s="28"/>
      <c r="C204" s="28"/>
      <c r="D204" s="28"/>
      <c r="E204" s="29"/>
      <c r="F204" s="22"/>
      <c r="G204" s="40"/>
      <c r="H204" s="41"/>
      <c r="I204" s="24"/>
      <c r="J204" s="24"/>
      <c r="K204" s="46"/>
    </row>
    <row r="205" spans="1:11" s="47" customFormat="1" outlineLevel="1" x14ac:dyDescent="0.25">
      <c r="A205" s="22"/>
      <c r="B205" s="28"/>
      <c r="C205" s="28"/>
      <c r="D205" s="28"/>
      <c r="E205" s="29"/>
      <c r="F205" s="22"/>
      <c r="G205" s="40"/>
      <c r="H205" s="41"/>
      <c r="I205" s="24"/>
      <c r="J205" s="24"/>
      <c r="K205" s="46"/>
    </row>
    <row r="206" spans="1:11" s="47" customFormat="1" outlineLevel="1" x14ac:dyDescent="0.25">
      <c r="A206" s="22"/>
      <c r="B206" s="28"/>
      <c r="C206" s="28"/>
      <c r="D206" s="28"/>
      <c r="E206" s="29"/>
      <c r="F206" s="22"/>
      <c r="G206" s="40"/>
      <c r="H206" s="41"/>
      <c r="I206" s="24"/>
      <c r="J206" s="24"/>
      <c r="K206" s="46"/>
    </row>
    <row r="207" spans="1:11" s="47" customFormat="1" outlineLevel="1" x14ac:dyDescent="0.25">
      <c r="A207" s="22"/>
      <c r="B207" s="28"/>
      <c r="C207" s="28"/>
      <c r="D207" s="28"/>
      <c r="E207" s="29"/>
      <c r="F207" s="22"/>
      <c r="G207" s="40"/>
      <c r="H207" s="41"/>
      <c r="I207" s="24"/>
      <c r="J207" s="24"/>
      <c r="K207" s="46"/>
    </row>
    <row r="208" spans="1:11" s="47" customFormat="1" outlineLevel="1" x14ac:dyDescent="0.25">
      <c r="A208" s="22"/>
      <c r="B208" s="28"/>
      <c r="C208" s="28"/>
      <c r="D208" s="28"/>
      <c r="E208" s="29"/>
      <c r="F208" s="22"/>
      <c r="G208" s="40"/>
      <c r="H208" s="41"/>
      <c r="I208" s="24"/>
      <c r="J208" s="24"/>
      <c r="K208" s="46"/>
    </row>
    <row r="209" spans="1:11" s="47" customFormat="1" outlineLevel="1" x14ac:dyDescent="0.25">
      <c r="A209" s="22"/>
      <c r="B209" s="28"/>
      <c r="C209" s="28"/>
      <c r="D209" s="28"/>
      <c r="E209" s="29"/>
      <c r="F209" s="22"/>
      <c r="G209" s="40"/>
      <c r="H209" s="41"/>
      <c r="I209" s="24"/>
      <c r="J209" s="24"/>
      <c r="K209" s="46"/>
    </row>
    <row r="210" spans="1:11" s="47" customFormat="1" outlineLevel="1" x14ac:dyDescent="0.25">
      <c r="A210" s="22"/>
      <c r="B210" s="28"/>
      <c r="C210" s="28"/>
      <c r="D210" s="28"/>
      <c r="E210" s="29"/>
      <c r="F210" s="22"/>
      <c r="G210" s="40"/>
      <c r="H210" s="41"/>
      <c r="I210" s="24"/>
      <c r="J210" s="24"/>
      <c r="K210" s="46"/>
    </row>
    <row r="211" spans="1:11" outlineLevel="1" x14ac:dyDescent="0.25">
      <c r="K211" s="32"/>
    </row>
    <row r="212" spans="1:11" outlineLevel="1" x14ac:dyDescent="0.25">
      <c r="K212" s="32"/>
    </row>
    <row r="213" spans="1:11" outlineLevel="1" x14ac:dyDescent="0.25">
      <c r="K213" s="32"/>
    </row>
    <row r="214" spans="1:11" outlineLevel="1" x14ac:dyDescent="0.25">
      <c r="K214" s="32"/>
    </row>
    <row r="215" spans="1:11" outlineLevel="1" x14ac:dyDescent="0.25">
      <c r="K215" s="32"/>
    </row>
    <row r="216" spans="1:11" outlineLevel="1" x14ac:dyDescent="0.25">
      <c r="K216" s="32"/>
    </row>
    <row r="217" spans="1:11" outlineLevel="1" x14ac:dyDescent="0.25">
      <c r="K217" s="32"/>
    </row>
    <row r="218" spans="1:11" s="47" customFormat="1" outlineLevel="1" x14ac:dyDescent="0.25">
      <c r="A218" s="22"/>
      <c r="B218" s="28"/>
      <c r="C218" s="28"/>
      <c r="D218" s="28"/>
      <c r="E218" s="29"/>
      <c r="F218" s="22"/>
      <c r="G218" s="40"/>
      <c r="H218" s="41"/>
      <c r="I218" s="24"/>
      <c r="J218" s="24"/>
      <c r="K218" s="46"/>
    </row>
    <row r="219" spans="1:11" s="47" customFormat="1" outlineLevel="1" x14ac:dyDescent="0.25">
      <c r="A219" s="22"/>
      <c r="B219" s="28"/>
      <c r="C219" s="28"/>
      <c r="D219" s="28"/>
      <c r="E219" s="29"/>
      <c r="F219" s="22"/>
      <c r="G219" s="40"/>
      <c r="H219" s="41"/>
      <c r="I219" s="24"/>
      <c r="J219" s="24"/>
      <c r="K219" s="46"/>
    </row>
    <row r="220" spans="1:11" s="47" customFormat="1" outlineLevel="1" x14ac:dyDescent="0.25">
      <c r="A220" s="22"/>
      <c r="B220" s="28"/>
      <c r="C220" s="28"/>
      <c r="D220" s="28"/>
      <c r="E220" s="29"/>
      <c r="F220" s="22"/>
      <c r="G220" s="40"/>
      <c r="H220" s="41"/>
      <c r="I220" s="24"/>
      <c r="J220" s="24"/>
      <c r="K220" s="46"/>
    </row>
    <row r="221" spans="1:11" s="47" customFormat="1" outlineLevel="1" x14ac:dyDescent="0.25">
      <c r="A221" s="22"/>
      <c r="B221" s="28"/>
      <c r="C221" s="28"/>
      <c r="D221" s="28"/>
      <c r="E221" s="29"/>
      <c r="F221" s="22"/>
      <c r="G221" s="40"/>
      <c r="H221" s="41"/>
      <c r="I221" s="24"/>
      <c r="J221" s="24"/>
      <c r="K221" s="46"/>
    </row>
    <row r="222" spans="1:11" s="47" customFormat="1" outlineLevel="1" x14ac:dyDescent="0.25">
      <c r="A222" s="22"/>
      <c r="B222" s="28"/>
      <c r="C222" s="28"/>
      <c r="D222" s="28"/>
      <c r="E222" s="29"/>
      <c r="F222" s="22"/>
      <c r="G222" s="40"/>
      <c r="H222" s="41"/>
      <c r="I222" s="24"/>
      <c r="J222" s="24"/>
      <c r="K222" s="46"/>
    </row>
    <row r="223" spans="1:11" s="47" customFormat="1" outlineLevel="1" x14ac:dyDescent="0.25">
      <c r="A223" s="22"/>
      <c r="B223" s="28"/>
      <c r="C223" s="28"/>
      <c r="D223" s="28"/>
      <c r="E223" s="29"/>
      <c r="F223" s="22"/>
      <c r="G223" s="40"/>
      <c r="H223" s="41"/>
      <c r="I223" s="24"/>
      <c r="J223" s="24"/>
      <c r="K223" s="46"/>
    </row>
    <row r="224" spans="1:11" s="47" customFormat="1" outlineLevel="1" x14ac:dyDescent="0.25">
      <c r="A224" s="22"/>
      <c r="B224" s="28"/>
      <c r="C224" s="28"/>
      <c r="D224" s="28"/>
      <c r="E224" s="29"/>
      <c r="F224" s="22"/>
      <c r="G224" s="40"/>
      <c r="H224" s="41"/>
      <c r="I224" s="24"/>
      <c r="J224" s="24"/>
      <c r="K224" s="46"/>
    </row>
    <row r="225" spans="1:11" s="47" customFormat="1" outlineLevel="1" x14ac:dyDescent="0.25">
      <c r="A225" s="22"/>
      <c r="B225" s="28"/>
      <c r="C225" s="28"/>
      <c r="D225" s="28"/>
      <c r="E225" s="29"/>
      <c r="F225" s="22"/>
      <c r="G225" s="40"/>
      <c r="H225" s="41"/>
      <c r="I225" s="24"/>
      <c r="J225" s="24"/>
      <c r="K225" s="46"/>
    </row>
    <row r="226" spans="1:11" s="47" customFormat="1" outlineLevel="1" x14ac:dyDescent="0.25">
      <c r="A226" s="22"/>
      <c r="B226" s="28"/>
      <c r="C226" s="28"/>
      <c r="D226" s="28"/>
      <c r="E226" s="29"/>
      <c r="F226" s="22"/>
      <c r="G226" s="40"/>
      <c r="H226" s="41"/>
      <c r="I226" s="24"/>
      <c r="J226" s="24"/>
      <c r="K226" s="46"/>
    </row>
    <row r="227" spans="1:11" s="47" customFormat="1" outlineLevel="1" x14ac:dyDescent="0.25">
      <c r="A227" s="22"/>
      <c r="B227" s="28"/>
      <c r="C227" s="28"/>
      <c r="D227" s="28"/>
      <c r="E227" s="29"/>
      <c r="F227" s="22"/>
      <c r="G227" s="40"/>
      <c r="H227" s="41"/>
      <c r="I227" s="24"/>
      <c r="J227" s="24"/>
      <c r="K227" s="46"/>
    </row>
    <row r="228" spans="1:11" s="47" customFormat="1" outlineLevel="1" x14ac:dyDescent="0.25">
      <c r="A228" s="22"/>
      <c r="B228" s="28"/>
      <c r="C228" s="28"/>
      <c r="D228" s="28"/>
      <c r="E228" s="29"/>
      <c r="F228" s="22"/>
      <c r="G228" s="40"/>
      <c r="H228" s="41"/>
      <c r="I228" s="24"/>
      <c r="J228" s="24"/>
      <c r="K228" s="46"/>
    </row>
    <row r="229" spans="1:11" s="47" customFormat="1" outlineLevel="1" x14ac:dyDescent="0.25">
      <c r="A229" s="22"/>
      <c r="B229" s="28"/>
      <c r="C229" s="28"/>
      <c r="D229" s="28"/>
      <c r="E229" s="29"/>
      <c r="F229" s="22"/>
      <c r="G229" s="40"/>
      <c r="H229" s="41"/>
      <c r="I229" s="24"/>
      <c r="J229" s="24"/>
      <c r="K229" s="46"/>
    </row>
    <row r="230" spans="1:11" s="47" customFormat="1" outlineLevel="1" x14ac:dyDescent="0.25">
      <c r="A230" s="22"/>
      <c r="B230" s="28"/>
      <c r="C230" s="28"/>
      <c r="D230" s="28"/>
      <c r="E230" s="29"/>
      <c r="F230" s="22"/>
      <c r="G230" s="40"/>
      <c r="H230" s="41"/>
      <c r="I230" s="24"/>
      <c r="J230" s="24"/>
      <c r="K230" s="46"/>
    </row>
    <row r="231" spans="1:11" s="47" customFormat="1" outlineLevel="1" x14ac:dyDescent="0.25">
      <c r="A231" s="22"/>
      <c r="B231" s="28"/>
      <c r="C231" s="28"/>
      <c r="D231" s="28"/>
      <c r="E231" s="29"/>
      <c r="F231" s="22"/>
      <c r="G231" s="40"/>
      <c r="H231" s="41"/>
      <c r="I231" s="24"/>
      <c r="J231" s="24"/>
      <c r="K231" s="46"/>
    </row>
    <row r="232" spans="1:11" s="47" customFormat="1" outlineLevel="1" x14ac:dyDescent="0.25">
      <c r="A232" s="22"/>
      <c r="B232" s="28"/>
      <c r="C232" s="28"/>
      <c r="D232" s="28"/>
      <c r="E232" s="29"/>
      <c r="F232" s="22"/>
      <c r="G232" s="40"/>
      <c r="H232" s="41"/>
      <c r="I232" s="24"/>
      <c r="J232" s="24"/>
      <c r="K232" s="46"/>
    </row>
    <row r="233" spans="1:11" s="47" customFormat="1" outlineLevel="1" x14ac:dyDescent="0.25">
      <c r="A233" s="22"/>
      <c r="B233" s="28"/>
      <c r="C233" s="28"/>
      <c r="D233" s="28"/>
      <c r="E233" s="29"/>
      <c r="F233" s="22"/>
      <c r="G233" s="40"/>
      <c r="H233" s="41"/>
      <c r="I233" s="24"/>
      <c r="J233" s="24"/>
      <c r="K233" s="46"/>
    </row>
    <row r="234" spans="1:11" s="47" customFormat="1" outlineLevel="1" x14ac:dyDescent="0.25">
      <c r="A234" s="22"/>
      <c r="B234" s="28"/>
      <c r="C234" s="28"/>
      <c r="D234" s="28"/>
      <c r="E234" s="29"/>
      <c r="F234" s="22"/>
      <c r="G234" s="40"/>
      <c r="H234" s="41"/>
      <c r="I234" s="24"/>
      <c r="J234" s="24"/>
      <c r="K234" s="46"/>
    </row>
    <row r="235" spans="1:11" s="47" customFormat="1" outlineLevel="1" x14ac:dyDescent="0.25">
      <c r="A235" s="22"/>
      <c r="B235" s="28"/>
      <c r="C235" s="28"/>
      <c r="D235" s="28"/>
      <c r="E235" s="29"/>
      <c r="F235" s="22"/>
      <c r="G235" s="40"/>
      <c r="H235" s="41"/>
      <c r="I235" s="24"/>
      <c r="J235" s="24"/>
      <c r="K235" s="46"/>
    </row>
    <row r="236" spans="1:11" s="47" customFormat="1" outlineLevel="1" x14ac:dyDescent="0.25">
      <c r="A236" s="22"/>
      <c r="B236" s="28"/>
      <c r="C236" s="28"/>
      <c r="D236" s="28"/>
      <c r="E236" s="29"/>
      <c r="F236" s="22"/>
      <c r="G236" s="40"/>
      <c r="H236" s="41"/>
      <c r="I236" s="24"/>
      <c r="J236" s="24"/>
      <c r="K236" s="46"/>
    </row>
    <row r="237" spans="1:11" s="47" customFormat="1" outlineLevel="1" x14ac:dyDescent="0.25">
      <c r="A237" s="22"/>
      <c r="B237" s="28"/>
      <c r="C237" s="28"/>
      <c r="D237" s="28"/>
      <c r="E237" s="29"/>
      <c r="F237" s="22"/>
      <c r="G237" s="40"/>
      <c r="H237" s="41"/>
      <c r="I237" s="24"/>
      <c r="J237" s="24"/>
      <c r="K237" s="46"/>
    </row>
    <row r="238" spans="1:11" s="47" customFormat="1" outlineLevel="1" x14ac:dyDescent="0.25">
      <c r="A238" s="22"/>
      <c r="B238" s="28"/>
      <c r="C238" s="28"/>
      <c r="D238" s="28"/>
      <c r="E238" s="29"/>
      <c r="F238" s="22"/>
      <c r="G238" s="40"/>
      <c r="H238" s="41"/>
      <c r="I238" s="24"/>
      <c r="J238" s="24"/>
      <c r="K238" s="46"/>
    </row>
    <row r="239" spans="1:11" s="47" customFormat="1" outlineLevel="1" x14ac:dyDescent="0.25">
      <c r="A239" s="22"/>
      <c r="B239" s="28"/>
      <c r="C239" s="28"/>
      <c r="D239" s="28"/>
      <c r="E239" s="29"/>
      <c r="F239" s="22"/>
      <c r="G239" s="40"/>
      <c r="H239" s="41"/>
      <c r="I239" s="24"/>
      <c r="J239" s="24"/>
      <c r="K239" s="46"/>
    </row>
    <row r="240" spans="1:11" s="47" customFormat="1" outlineLevel="1" x14ac:dyDescent="0.25">
      <c r="A240" s="22"/>
      <c r="B240" s="28"/>
      <c r="C240" s="28"/>
      <c r="D240" s="28"/>
      <c r="E240" s="29"/>
      <c r="F240" s="22"/>
      <c r="G240" s="40"/>
      <c r="H240" s="41"/>
      <c r="I240" s="24"/>
      <c r="J240" s="24"/>
      <c r="K240" s="46"/>
    </row>
    <row r="241" spans="1:11" s="47" customFormat="1" outlineLevel="1" x14ac:dyDescent="0.25">
      <c r="A241" s="22"/>
      <c r="B241" s="28"/>
      <c r="C241" s="28"/>
      <c r="D241" s="28"/>
      <c r="E241" s="29"/>
      <c r="F241" s="22"/>
      <c r="G241" s="40"/>
      <c r="H241" s="41"/>
      <c r="I241" s="24"/>
      <c r="J241" s="24"/>
      <c r="K241" s="46"/>
    </row>
    <row r="242" spans="1:11" s="47" customFormat="1" outlineLevel="1" x14ac:dyDescent="0.25">
      <c r="A242" s="22"/>
      <c r="B242" s="28"/>
      <c r="C242" s="28"/>
      <c r="D242" s="28"/>
      <c r="E242" s="29"/>
      <c r="F242" s="22"/>
      <c r="G242" s="40"/>
      <c r="H242" s="41"/>
      <c r="I242" s="24"/>
      <c r="J242" s="24"/>
      <c r="K242" s="46"/>
    </row>
    <row r="243" spans="1:11" s="47" customFormat="1" outlineLevel="1" x14ac:dyDescent="0.25">
      <c r="A243" s="22"/>
      <c r="B243" s="28"/>
      <c r="C243" s="28"/>
      <c r="D243" s="28"/>
      <c r="E243" s="29"/>
      <c r="F243" s="22"/>
      <c r="G243" s="40"/>
      <c r="H243" s="41"/>
      <c r="I243" s="24"/>
      <c r="J243" s="24"/>
      <c r="K243" s="46"/>
    </row>
    <row r="244" spans="1:11" s="47" customFormat="1" ht="12.75" customHeight="1" outlineLevel="1" x14ac:dyDescent="0.25">
      <c r="A244" s="22"/>
      <c r="B244" s="28"/>
      <c r="C244" s="28"/>
      <c r="D244" s="28"/>
      <c r="E244" s="29"/>
      <c r="F244" s="22"/>
      <c r="G244" s="40"/>
      <c r="H244" s="41"/>
      <c r="I244" s="24"/>
      <c r="J244" s="24"/>
      <c r="K244" s="46"/>
    </row>
    <row r="245" spans="1:11" s="47" customFormat="1" x14ac:dyDescent="0.25">
      <c r="A245" s="22"/>
      <c r="B245" s="28"/>
      <c r="C245" s="28"/>
      <c r="D245" s="28"/>
      <c r="E245" s="29"/>
      <c r="F245" s="22"/>
      <c r="G245" s="40"/>
      <c r="H245" s="41"/>
      <c r="I245" s="24"/>
      <c r="J245" s="24"/>
      <c r="K245" s="46"/>
    </row>
    <row r="246" spans="1:11" x14ac:dyDescent="0.25">
      <c r="K246" s="32"/>
    </row>
    <row r="247" spans="1:11" s="47" customFormat="1" outlineLevel="1" x14ac:dyDescent="0.25">
      <c r="A247" s="22"/>
      <c r="B247" s="28"/>
      <c r="C247" s="28"/>
      <c r="D247" s="28"/>
      <c r="E247" s="29"/>
      <c r="F247" s="22"/>
      <c r="G247" s="40"/>
      <c r="H247" s="41"/>
      <c r="I247" s="24"/>
      <c r="J247" s="24"/>
      <c r="K247" s="46"/>
    </row>
    <row r="248" spans="1:11" s="47" customFormat="1" outlineLevel="1" x14ac:dyDescent="0.25">
      <c r="A248" s="22"/>
      <c r="B248" s="28"/>
      <c r="C248" s="28"/>
      <c r="D248" s="28"/>
      <c r="E248" s="29"/>
      <c r="F248" s="22"/>
      <c r="G248" s="40"/>
      <c r="H248" s="41"/>
      <c r="I248" s="24"/>
      <c r="J248" s="24"/>
      <c r="K248" s="46"/>
    </row>
    <row r="249" spans="1:11" s="47" customFormat="1" outlineLevel="1" x14ac:dyDescent="0.25">
      <c r="A249" s="22"/>
      <c r="B249" s="28"/>
      <c r="C249" s="28"/>
      <c r="D249" s="28"/>
      <c r="E249" s="29"/>
      <c r="F249" s="22"/>
      <c r="G249" s="40"/>
      <c r="H249" s="41"/>
      <c r="I249" s="24"/>
      <c r="J249" s="24"/>
      <c r="K249" s="46"/>
    </row>
    <row r="250" spans="1:11" s="47" customFormat="1" outlineLevel="1" x14ac:dyDescent="0.25">
      <c r="A250" s="22"/>
      <c r="B250" s="28"/>
      <c r="C250" s="28"/>
      <c r="D250" s="28"/>
      <c r="E250" s="29"/>
      <c r="F250" s="22"/>
      <c r="G250" s="40"/>
      <c r="H250" s="41"/>
      <c r="I250" s="24"/>
      <c r="J250" s="24"/>
      <c r="K250" s="46"/>
    </row>
    <row r="251" spans="1:11" s="47" customFormat="1" outlineLevel="1" x14ac:dyDescent="0.25">
      <c r="A251" s="22"/>
      <c r="B251" s="28"/>
      <c r="C251" s="28"/>
      <c r="D251" s="28"/>
      <c r="E251" s="29"/>
      <c r="F251" s="22"/>
      <c r="G251" s="40"/>
      <c r="H251" s="41"/>
      <c r="I251" s="24"/>
      <c r="J251" s="24"/>
      <c r="K251" s="46"/>
    </row>
    <row r="252" spans="1:11" s="47" customFormat="1" outlineLevel="1" x14ac:dyDescent="0.25">
      <c r="A252" s="22"/>
      <c r="B252" s="28"/>
      <c r="C252" s="28"/>
      <c r="D252" s="28"/>
      <c r="E252" s="29"/>
      <c r="F252" s="22"/>
      <c r="G252" s="40"/>
      <c r="H252" s="41"/>
      <c r="I252" s="24"/>
      <c r="J252" s="24"/>
      <c r="K252" s="46"/>
    </row>
    <row r="253" spans="1:11" s="47" customFormat="1" outlineLevel="1" x14ac:dyDescent="0.25">
      <c r="A253" s="22"/>
      <c r="B253" s="28"/>
      <c r="C253" s="28"/>
      <c r="D253" s="28"/>
      <c r="E253" s="29"/>
      <c r="F253" s="22"/>
      <c r="G253" s="40"/>
      <c r="H253" s="41"/>
      <c r="I253" s="24"/>
      <c r="J253" s="24"/>
      <c r="K253" s="46"/>
    </row>
    <row r="254" spans="1:11" s="47" customFormat="1" outlineLevel="1" x14ac:dyDescent="0.25">
      <c r="A254" s="22"/>
      <c r="B254" s="28"/>
      <c r="C254" s="28"/>
      <c r="D254" s="28"/>
      <c r="E254" s="29"/>
      <c r="F254" s="22"/>
      <c r="G254" s="40"/>
      <c r="H254" s="41"/>
      <c r="I254" s="24"/>
      <c r="J254" s="24"/>
      <c r="K254" s="46"/>
    </row>
    <row r="255" spans="1:11" s="47" customFormat="1" outlineLevel="1" x14ac:dyDescent="0.25">
      <c r="A255" s="22"/>
      <c r="B255" s="28"/>
      <c r="C255" s="28"/>
      <c r="D255" s="28"/>
      <c r="E255" s="29"/>
      <c r="F255" s="22"/>
      <c r="G255" s="40"/>
      <c r="H255" s="41"/>
      <c r="I255" s="24"/>
      <c r="J255" s="24"/>
      <c r="K255" s="46"/>
    </row>
    <row r="256" spans="1:11" s="47" customFormat="1" outlineLevel="1" x14ac:dyDescent="0.25">
      <c r="A256" s="22"/>
      <c r="B256" s="28"/>
      <c r="C256" s="28"/>
      <c r="D256" s="28"/>
      <c r="E256" s="29"/>
      <c r="F256" s="22"/>
      <c r="G256" s="40"/>
      <c r="H256" s="41"/>
      <c r="I256" s="24"/>
      <c r="J256" s="24"/>
      <c r="K256" s="46"/>
    </row>
    <row r="257" spans="1:11" s="47" customFormat="1" outlineLevel="1" x14ac:dyDescent="0.25">
      <c r="A257" s="22"/>
      <c r="B257" s="28"/>
      <c r="C257" s="28"/>
      <c r="D257" s="28"/>
      <c r="E257" s="29"/>
      <c r="F257" s="22"/>
      <c r="G257" s="40"/>
      <c r="H257" s="41"/>
      <c r="I257" s="24"/>
      <c r="J257" s="24"/>
      <c r="K257" s="46"/>
    </row>
    <row r="258" spans="1:11" s="47" customFormat="1" outlineLevel="1" x14ac:dyDescent="0.25">
      <c r="A258" s="22"/>
      <c r="B258" s="28"/>
      <c r="C258" s="28"/>
      <c r="D258" s="28"/>
      <c r="E258" s="29"/>
      <c r="F258" s="22"/>
      <c r="G258" s="40"/>
      <c r="H258" s="41"/>
      <c r="I258" s="24"/>
      <c r="J258" s="24"/>
      <c r="K258" s="46"/>
    </row>
    <row r="259" spans="1:11" s="47" customFormat="1" outlineLevel="1" x14ac:dyDescent="0.25">
      <c r="A259" s="22"/>
      <c r="B259" s="28"/>
      <c r="C259" s="28"/>
      <c r="D259" s="28"/>
      <c r="E259" s="29"/>
      <c r="F259" s="22"/>
      <c r="G259" s="40"/>
      <c r="H259" s="41"/>
      <c r="I259" s="24"/>
      <c r="J259" s="24"/>
      <c r="K259" s="46"/>
    </row>
    <row r="260" spans="1:11" s="47" customFormat="1" outlineLevel="1" x14ac:dyDescent="0.25">
      <c r="A260" s="22"/>
      <c r="B260" s="28"/>
      <c r="C260" s="28"/>
      <c r="D260" s="28"/>
      <c r="E260" s="29"/>
      <c r="F260" s="22"/>
      <c r="G260" s="40"/>
      <c r="H260" s="41"/>
      <c r="I260" s="24"/>
      <c r="J260" s="24"/>
      <c r="K260" s="46"/>
    </row>
    <row r="261" spans="1:11" s="47" customFormat="1" outlineLevel="1" x14ac:dyDescent="0.25">
      <c r="A261" s="22"/>
      <c r="B261" s="28"/>
      <c r="C261" s="28"/>
      <c r="D261" s="28"/>
      <c r="E261" s="29"/>
      <c r="F261" s="22"/>
      <c r="G261" s="40"/>
      <c r="H261" s="41"/>
      <c r="I261" s="24"/>
      <c r="J261" s="24"/>
      <c r="K261" s="46"/>
    </row>
    <row r="262" spans="1:11" s="47" customFormat="1" outlineLevel="1" x14ac:dyDescent="0.25">
      <c r="A262" s="22"/>
      <c r="B262" s="28"/>
      <c r="C262" s="28"/>
      <c r="D262" s="28"/>
      <c r="E262" s="29"/>
      <c r="F262" s="22"/>
      <c r="G262" s="40"/>
      <c r="H262" s="41"/>
      <c r="I262" s="24"/>
      <c r="J262" s="24"/>
      <c r="K262" s="46"/>
    </row>
    <row r="263" spans="1:11" s="47" customFormat="1" outlineLevel="1" x14ac:dyDescent="0.25">
      <c r="A263" s="22"/>
      <c r="B263" s="28"/>
      <c r="C263" s="28"/>
      <c r="D263" s="28"/>
      <c r="E263" s="29"/>
      <c r="F263" s="22"/>
      <c r="G263" s="40"/>
      <c r="H263" s="41"/>
      <c r="I263" s="24"/>
      <c r="J263" s="24"/>
      <c r="K263" s="46"/>
    </row>
    <row r="264" spans="1:11" s="47" customFormat="1" outlineLevel="1" x14ac:dyDescent="0.25">
      <c r="A264" s="22"/>
      <c r="B264" s="28"/>
      <c r="C264" s="28"/>
      <c r="D264" s="28"/>
      <c r="E264" s="29"/>
      <c r="F264" s="22"/>
      <c r="G264" s="40"/>
      <c r="H264" s="41"/>
      <c r="I264" s="24"/>
      <c r="J264" s="24"/>
      <c r="K264" s="46"/>
    </row>
    <row r="265" spans="1:11" s="47" customFormat="1" outlineLevel="1" x14ac:dyDescent="0.25">
      <c r="A265" s="22"/>
      <c r="B265" s="28"/>
      <c r="C265" s="28"/>
      <c r="D265" s="28"/>
      <c r="E265" s="29"/>
      <c r="F265" s="22"/>
      <c r="G265" s="40"/>
      <c r="H265" s="41"/>
      <c r="I265" s="24"/>
      <c r="J265" s="24"/>
      <c r="K265" s="46"/>
    </row>
    <row r="266" spans="1:11" s="47" customFormat="1" outlineLevel="1" x14ac:dyDescent="0.25">
      <c r="A266" s="22"/>
      <c r="B266" s="28"/>
      <c r="C266" s="28"/>
      <c r="D266" s="28"/>
      <c r="E266" s="29"/>
      <c r="F266" s="22"/>
      <c r="G266" s="40"/>
      <c r="H266" s="41"/>
      <c r="I266" s="24"/>
      <c r="J266" s="24"/>
      <c r="K266" s="46"/>
    </row>
    <row r="267" spans="1:11" s="47" customFormat="1" outlineLevel="1" x14ac:dyDescent="0.25">
      <c r="A267" s="22"/>
      <c r="B267" s="28"/>
      <c r="C267" s="28"/>
      <c r="D267" s="28"/>
      <c r="E267" s="29"/>
      <c r="F267" s="22"/>
      <c r="G267" s="40"/>
      <c r="H267" s="41"/>
      <c r="I267" s="24"/>
      <c r="J267" s="24"/>
      <c r="K267" s="46"/>
    </row>
    <row r="268" spans="1:11" s="47" customFormat="1" outlineLevel="1" x14ac:dyDescent="0.25">
      <c r="A268" s="22"/>
      <c r="B268" s="28"/>
      <c r="C268" s="28"/>
      <c r="D268" s="28"/>
      <c r="E268" s="29"/>
      <c r="F268" s="22"/>
      <c r="G268" s="40"/>
      <c r="H268" s="41"/>
      <c r="I268" s="24"/>
      <c r="J268" s="24"/>
      <c r="K268" s="46"/>
    </row>
    <row r="269" spans="1:11" s="47" customFormat="1" outlineLevel="1" x14ac:dyDescent="0.25">
      <c r="A269" s="22"/>
      <c r="B269" s="28"/>
      <c r="C269" s="28"/>
      <c r="D269" s="28"/>
      <c r="E269" s="29"/>
      <c r="F269" s="22"/>
      <c r="G269" s="40"/>
      <c r="H269" s="41"/>
      <c r="I269" s="24"/>
      <c r="J269" s="24"/>
      <c r="K269" s="46"/>
    </row>
    <row r="270" spans="1:11" s="47" customFormat="1" outlineLevel="1" x14ac:dyDescent="0.25">
      <c r="A270" s="22"/>
      <c r="B270" s="28"/>
      <c r="C270" s="28"/>
      <c r="D270" s="28"/>
      <c r="E270" s="29"/>
      <c r="F270" s="22"/>
      <c r="G270" s="40"/>
      <c r="H270" s="41"/>
      <c r="I270" s="24"/>
      <c r="J270" s="24"/>
      <c r="K270" s="46"/>
    </row>
    <row r="271" spans="1:11" s="47" customFormat="1" outlineLevel="1" x14ac:dyDescent="0.25">
      <c r="A271" s="22"/>
      <c r="B271" s="28"/>
      <c r="C271" s="28"/>
      <c r="D271" s="28"/>
      <c r="E271" s="29"/>
      <c r="F271" s="22"/>
      <c r="G271" s="40"/>
      <c r="H271" s="41"/>
      <c r="I271" s="24"/>
      <c r="J271" s="24"/>
      <c r="K271" s="46"/>
    </row>
    <row r="272" spans="1:11" s="47" customFormat="1" outlineLevel="1" x14ac:dyDescent="0.25">
      <c r="A272" s="22"/>
      <c r="B272" s="28"/>
      <c r="C272" s="28"/>
      <c r="D272" s="28"/>
      <c r="E272" s="29"/>
      <c r="F272" s="22"/>
      <c r="G272" s="40"/>
      <c r="H272" s="41"/>
      <c r="I272" s="24"/>
      <c r="J272" s="24"/>
      <c r="K272" s="46"/>
    </row>
    <row r="273" spans="1:11" s="47" customFormat="1" outlineLevel="1" x14ac:dyDescent="0.25">
      <c r="A273" s="22"/>
      <c r="B273" s="28"/>
      <c r="C273" s="28"/>
      <c r="D273" s="28"/>
      <c r="E273" s="29"/>
      <c r="F273" s="22"/>
      <c r="G273" s="40"/>
      <c r="H273" s="41"/>
      <c r="I273" s="24"/>
      <c r="J273" s="24"/>
      <c r="K273" s="46"/>
    </row>
    <row r="274" spans="1:11" s="47" customFormat="1" outlineLevel="1" x14ac:dyDescent="0.25">
      <c r="A274" s="22"/>
      <c r="B274" s="28"/>
      <c r="C274" s="28"/>
      <c r="D274" s="28"/>
      <c r="E274" s="29"/>
      <c r="F274" s="22"/>
      <c r="G274" s="40"/>
      <c r="H274" s="41"/>
      <c r="I274" s="24"/>
      <c r="J274" s="24"/>
      <c r="K274" s="46"/>
    </row>
    <row r="275" spans="1:11" s="47" customFormat="1" outlineLevel="1" x14ac:dyDescent="0.25">
      <c r="A275" s="22"/>
      <c r="B275" s="28"/>
      <c r="C275" s="28"/>
      <c r="D275" s="28"/>
      <c r="E275" s="29"/>
      <c r="F275" s="22"/>
      <c r="G275" s="40"/>
      <c r="H275" s="41"/>
      <c r="I275" s="24"/>
      <c r="J275" s="24"/>
      <c r="K275" s="46"/>
    </row>
    <row r="276" spans="1:11" s="47" customFormat="1" outlineLevel="1" x14ac:dyDescent="0.25">
      <c r="A276" s="22"/>
      <c r="B276" s="28"/>
      <c r="C276" s="28"/>
      <c r="D276" s="28"/>
      <c r="E276" s="29"/>
      <c r="F276" s="22"/>
      <c r="G276" s="40"/>
      <c r="H276" s="41"/>
      <c r="I276" s="24"/>
      <c r="J276" s="24"/>
      <c r="K276" s="46"/>
    </row>
    <row r="277" spans="1:11" s="47" customFormat="1" outlineLevel="1" x14ac:dyDescent="0.25">
      <c r="A277" s="22"/>
      <c r="B277" s="28"/>
      <c r="C277" s="28"/>
      <c r="D277" s="28"/>
      <c r="E277" s="29"/>
      <c r="F277" s="22"/>
      <c r="G277" s="40"/>
      <c r="H277" s="41"/>
      <c r="I277" s="24"/>
      <c r="J277" s="24"/>
      <c r="K277" s="46"/>
    </row>
    <row r="278" spans="1:11" s="47" customFormat="1" outlineLevel="1" x14ac:dyDescent="0.25">
      <c r="A278" s="22"/>
      <c r="B278" s="28"/>
      <c r="C278" s="28"/>
      <c r="D278" s="28"/>
      <c r="E278" s="29"/>
      <c r="F278" s="22"/>
      <c r="G278" s="40"/>
      <c r="H278" s="41"/>
      <c r="I278" s="24"/>
      <c r="J278" s="24"/>
      <c r="K278" s="46"/>
    </row>
    <row r="279" spans="1:11" s="47" customFormat="1" outlineLevel="1" x14ac:dyDescent="0.25">
      <c r="A279" s="22"/>
      <c r="B279" s="28"/>
      <c r="C279" s="28"/>
      <c r="D279" s="28"/>
      <c r="E279" s="29"/>
      <c r="F279" s="22"/>
      <c r="G279" s="40"/>
      <c r="H279" s="41"/>
      <c r="I279" s="24"/>
      <c r="J279" s="24"/>
      <c r="K279" s="46"/>
    </row>
    <row r="280" spans="1:11" s="47" customFormat="1" outlineLevel="1" x14ac:dyDescent="0.25">
      <c r="A280" s="22"/>
      <c r="B280" s="28"/>
      <c r="C280" s="28"/>
      <c r="D280" s="28"/>
      <c r="E280" s="29"/>
      <c r="F280" s="22"/>
      <c r="G280" s="40"/>
      <c r="H280" s="41"/>
      <c r="I280" s="24"/>
      <c r="J280" s="24"/>
      <c r="K280" s="46"/>
    </row>
    <row r="281" spans="1:11" s="47" customFormat="1" outlineLevel="1" x14ac:dyDescent="0.25">
      <c r="A281" s="22"/>
      <c r="B281" s="28"/>
      <c r="C281" s="28"/>
      <c r="D281" s="28"/>
      <c r="E281" s="29"/>
      <c r="F281" s="22"/>
      <c r="G281" s="40"/>
      <c r="H281" s="41"/>
      <c r="I281" s="24"/>
      <c r="J281" s="24"/>
      <c r="K281" s="46"/>
    </row>
    <row r="282" spans="1:11" s="47" customFormat="1" outlineLevel="1" x14ac:dyDescent="0.25">
      <c r="A282" s="22"/>
      <c r="B282" s="28"/>
      <c r="C282" s="28"/>
      <c r="D282" s="28"/>
      <c r="E282" s="29"/>
      <c r="F282" s="22"/>
      <c r="G282" s="40"/>
      <c r="H282" s="41"/>
      <c r="I282" s="24"/>
      <c r="J282" s="24"/>
      <c r="K282" s="46"/>
    </row>
    <row r="283" spans="1:11" s="47" customFormat="1" outlineLevel="1" x14ac:dyDescent="0.25">
      <c r="A283" s="22"/>
      <c r="B283" s="28"/>
      <c r="C283" s="28"/>
      <c r="D283" s="28"/>
      <c r="E283" s="29"/>
      <c r="F283" s="22"/>
      <c r="G283" s="40"/>
      <c r="H283" s="41"/>
      <c r="I283" s="24"/>
      <c r="J283" s="24"/>
      <c r="K283" s="46"/>
    </row>
    <row r="284" spans="1:11" s="47" customFormat="1" outlineLevel="1" x14ac:dyDescent="0.25">
      <c r="A284" s="22"/>
      <c r="B284" s="28"/>
      <c r="C284" s="28"/>
      <c r="D284" s="28"/>
      <c r="E284" s="29"/>
      <c r="F284" s="22"/>
      <c r="G284" s="40"/>
      <c r="H284" s="41"/>
      <c r="I284" s="24"/>
      <c r="J284" s="24"/>
      <c r="K284" s="46"/>
    </row>
    <row r="285" spans="1:11" s="47" customFormat="1" outlineLevel="1" x14ac:dyDescent="0.25">
      <c r="A285" s="22"/>
      <c r="B285" s="28"/>
      <c r="C285" s="28"/>
      <c r="D285" s="28"/>
      <c r="E285" s="29"/>
      <c r="F285" s="22"/>
      <c r="G285" s="40"/>
      <c r="H285" s="41"/>
      <c r="I285" s="24"/>
      <c r="J285" s="24"/>
      <c r="K285" s="46"/>
    </row>
    <row r="286" spans="1:11" s="47" customFormat="1" outlineLevel="1" x14ac:dyDescent="0.25">
      <c r="A286" s="22"/>
      <c r="B286" s="28"/>
      <c r="C286" s="28"/>
      <c r="D286" s="28"/>
      <c r="E286" s="29"/>
      <c r="F286" s="22"/>
      <c r="G286" s="40"/>
      <c r="H286" s="41"/>
      <c r="I286" s="24"/>
      <c r="J286" s="24"/>
      <c r="K286" s="46"/>
    </row>
    <row r="287" spans="1:11" s="47" customFormat="1" outlineLevel="1" x14ac:dyDescent="0.25">
      <c r="A287" s="22"/>
      <c r="B287" s="28"/>
      <c r="C287" s="28"/>
      <c r="D287" s="28"/>
      <c r="E287" s="29"/>
      <c r="F287" s="22"/>
      <c r="G287" s="40"/>
      <c r="H287" s="41"/>
      <c r="I287" s="24"/>
      <c r="J287" s="24"/>
      <c r="K287" s="46"/>
    </row>
    <row r="288" spans="1:11" s="47" customFormat="1" outlineLevel="1" x14ac:dyDescent="0.25">
      <c r="A288" s="22"/>
      <c r="B288" s="28"/>
      <c r="C288" s="28"/>
      <c r="D288" s="28"/>
      <c r="E288" s="29"/>
      <c r="F288" s="22"/>
      <c r="G288" s="40"/>
      <c r="H288" s="41"/>
      <c r="I288" s="24"/>
      <c r="J288" s="24"/>
      <c r="K288" s="46"/>
    </row>
    <row r="289" spans="1:11" s="47" customFormat="1" outlineLevel="1" x14ac:dyDescent="0.25">
      <c r="A289" s="22"/>
      <c r="B289" s="28"/>
      <c r="C289" s="28"/>
      <c r="D289" s="28"/>
      <c r="E289" s="29"/>
      <c r="F289" s="22"/>
      <c r="G289" s="40"/>
      <c r="H289" s="41"/>
      <c r="I289" s="24"/>
      <c r="J289" s="24"/>
      <c r="K289" s="46"/>
    </row>
    <row r="290" spans="1:11" s="47" customFormat="1" outlineLevel="1" x14ac:dyDescent="0.25">
      <c r="A290" s="22"/>
      <c r="B290" s="28"/>
      <c r="C290" s="28"/>
      <c r="D290" s="28"/>
      <c r="E290" s="29"/>
      <c r="F290" s="22"/>
      <c r="G290" s="40"/>
      <c r="H290" s="41"/>
      <c r="I290" s="24"/>
      <c r="J290" s="24"/>
      <c r="K290" s="46"/>
    </row>
    <row r="291" spans="1:11" s="47" customFormat="1" outlineLevel="1" x14ac:dyDescent="0.25">
      <c r="A291" s="22"/>
      <c r="B291" s="28"/>
      <c r="C291" s="28"/>
      <c r="D291" s="28"/>
      <c r="E291" s="29"/>
      <c r="F291" s="22"/>
      <c r="G291" s="40"/>
      <c r="H291" s="41"/>
      <c r="I291" s="24"/>
      <c r="J291" s="24"/>
      <c r="K291" s="46"/>
    </row>
    <row r="292" spans="1:11" s="47" customFormat="1" outlineLevel="1" x14ac:dyDescent="0.25">
      <c r="A292" s="22"/>
      <c r="B292" s="28"/>
      <c r="C292" s="28"/>
      <c r="D292" s="28"/>
      <c r="E292" s="29"/>
      <c r="F292" s="22"/>
      <c r="G292" s="40"/>
      <c r="H292" s="41"/>
      <c r="I292" s="24"/>
      <c r="J292" s="24"/>
      <c r="K292" s="46"/>
    </row>
    <row r="293" spans="1:11" s="47" customFormat="1" ht="12.75" customHeight="1" outlineLevel="1" x14ac:dyDescent="0.25">
      <c r="A293" s="22"/>
      <c r="B293" s="28"/>
      <c r="C293" s="28"/>
      <c r="D293" s="28"/>
      <c r="E293" s="29"/>
      <c r="F293" s="22"/>
      <c r="G293" s="40"/>
      <c r="H293" s="41"/>
      <c r="I293" s="24"/>
      <c r="J293" s="24"/>
      <c r="K293" s="46"/>
    </row>
    <row r="294" spans="1:11" x14ac:dyDescent="0.25">
      <c r="K294" s="32"/>
    </row>
    <row r="295" spans="1:11" x14ac:dyDescent="0.25">
      <c r="K295" s="32"/>
    </row>
    <row r="296" spans="1:11" s="47" customFormat="1" outlineLevel="1" x14ac:dyDescent="0.25">
      <c r="A296" s="22"/>
      <c r="B296" s="28"/>
      <c r="C296" s="28"/>
      <c r="D296" s="28"/>
      <c r="E296" s="29"/>
      <c r="F296" s="22"/>
      <c r="G296" s="40"/>
      <c r="H296" s="41"/>
      <c r="I296" s="24"/>
      <c r="J296" s="24"/>
      <c r="K296" s="46"/>
    </row>
    <row r="297" spans="1:11" s="47" customFormat="1" outlineLevel="1" x14ac:dyDescent="0.25">
      <c r="A297" s="22"/>
      <c r="B297" s="28"/>
      <c r="C297" s="28"/>
      <c r="D297" s="28"/>
      <c r="E297" s="29"/>
      <c r="F297" s="22"/>
      <c r="G297" s="40"/>
      <c r="H297" s="41"/>
      <c r="I297" s="24"/>
      <c r="J297" s="24"/>
      <c r="K297" s="46"/>
    </row>
    <row r="298" spans="1:11" s="47" customFormat="1" outlineLevel="1" x14ac:dyDescent="0.25">
      <c r="A298" s="22"/>
      <c r="B298" s="28"/>
      <c r="C298" s="28"/>
      <c r="D298" s="28"/>
      <c r="E298" s="29"/>
      <c r="F298" s="22"/>
      <c r="G298" s="40"/>
      <c r="H298" s="41"/>
      <c r="I298" s="24"/>
      <c r="J298" s="24"/>
      <c r="K298" s="46"/>
    </row>
    <row r="299" spans="1:11" s="47" customFormat="1" outlineLevel="1" x14ac:dyDescent="0.25">
      <c r="A299" s="22"/>
      <c r="B299" s="28"/>
      <c r="C299" s="28"/>
      <c r="D299" s="28"/>
      <c r="E299" s="29"/>
      <c r="F299" s="22"/>
      <c r="G299" s="40"/>
      <c r="H299" s="41"/>
      <c r="I299" s="24"/>
      <c r="J299" s="24"/>
      <c r="K299" s="46"/>
    </row>
    <row r="300" spans="1:11" s="47" customFormat="1" outlineLevel="1" x14ac:dyDescent="0.25">
      <c r="A300" s="22"/>
      <c r="B300" s="28"/>
      <c r="C300" s="28"/>
      <c r="D300" s="28"/>
      <c r="E300" s="29"/>
      <c r="F300" s="22"/>
      <c r="G300" s="40"/>
      <c r="H300" s="41"/>
      <c r="I300" s="24"/>
      <c r="J300" s="24"/>
      <c r="K300" s="46"/>
    </row>
    <row r="301" spans="1:11" s="47" customFormat="1" outlineLevel="1" x14ac:dyDescent="0.25">
      <c r="A301" s="22"/>
      <c r="B301" s="28"/>
      <c r="C301" s="28"/>
      <c r="D301" s="28"/>
      <c r="E301" s="29"/>
      <c r="F301" s="22"/>
      <c r="G301" s="40"/>
      <c r="H301" s="41"/>
      <c r="I301" s="24"/>
      <c r="J301" s="24"/>
      <c r="K301" s="46"/>
    </row>
    <row r="302" spans="1:11" s="47" customFormat="1" outlineLevel="1" x14ac:dyDescent="0.25">
      <c r="A302" s="22"/>
      <c r="B302" s="28"/>
      <c r="C302" s="28"/>
      <c r="D302" s="28"/>
      <c r="E302" s="29"/>
      <c r="F302" s="22"/>
      <c r="G302" s="40"/>
      <c r="H302" s="41"/>
      <c r="I302" s="24"/>
      <c r="J302" s="24"/>
      <c r="K302" s="46"/>
    </row>
    <row r="303" spans="1:11" s="47" customFormat="1" outlineLevel="1" x14ac:dyDescent="0.25">
      <c r="A303" s="22"/>
      <c r="B303" s="28"/>
      <c r="C303" s="28"/>
      <c r="D303" s="28"/>
      <c r="E303" s="29"/>
      <c r="F303" s="22"/>
      <c r="G303" s="40"/>
      <c r="H303" s="41"/>
      <c r="I303" s="24"/>
      <c r="J303" s="24"/>
      <c r="K303" s="46"/>
    </row>
    <row r="304" spans="1:11" s="47" customFormat="1" outlineLevel="1" x14ac:dyDescent="0.25">
      <c r="A304" s="22"/>
      <c r="B304" s="28"/>
      <c r="C304" s="28"/>
      <c r="D304" s="28"/>
      <c r="E304" s="29"/>
      <c r="F304" s="22"/>
      <c r="G304" s="40"/>
      <c r="H304" s="41"/>
      <c r="I304" s="24"/>
      <c r="J304" s="24"/>
      <c r="K304" s="46"/>
    </row>
    <row r="305" spans="1:11" s="47" customFormat="1" outlineLevel="1" x14ac:dyDescent="0.25">
      <c r="A305" s="22"/>
      <c r="B305" s="28"/>
      <c r="C305" s="28"/>
      <c r="D305" s="28"/>
      <c r="E305" s="29"/>
      <c r="F305" s="22"/>
      <c r="G305" s="40"/>
      <c r="H305" s="41"/>
      <c r="I305" s="24"/>
      <c r="J305" s="24"/>
      <c r="K305" s="46"/>
    </row>
    <row r="306" spans="1:11" s="47" customFormat="1" outlineLevel="1" x14ac:dyDescent="0.25">
      <c r="A306" s="22"/>
      <c r="B306" s="28"/>
      <c r="C306" s="28"/>
      <c r="D306" s="28"/>
      <c r="E306" s="29"/>
      <c r="F306" s="22"/>
      <c r="G306" s="40"/>
      <c r="H306" s="41"/>
      <c r="I306" s="24"/>
      <c r="J306" s="24"/>
      <c r="K306" s="46"/>
    </row>
    <row r="307" spans="1:11" s="47" customFormat="1" outlineLevel="1" x14ac:dyDescent="0.25">
      <c r="A307" s="22"/>
      <c r="B307" s="28"/>
      <c r="C307" s="28"/>
      <c r="D307" s="28"/>
      <c r="E307" s="29"/>
      <c r="F307" s="22"/>
      <c r="G307" s="40"/>
      <c r="H307" s="41"/>
      <c r="I307" s="24"/>
      <c r="J307" s="24"/>
      <c r="K307" s="46"/>
    </row>
    <row r="308" spans="1:11" s="47" customFormat="1" outlineLevel="1" x14ac:dyDescent="0.25">
      <c r="A308" s="22"/>
      <c r="B308" s="28"/>
      <c r="C308" s="28"/>
      <c r="D308" s="28"/>
      <c r="E308" s="29"/>
      <c r="F308" s="22"/>
      <c r="G308" s="40"/>
      <c r="H308" s="41"/>
      <c r="I308" s="24"/>
      <c r="J308" s="24"/>
      <c r="K308" s="46"/>
    </row>
    <row r="309" spans="1:11" s="47" customFormat="1" outlineLevel="1" x14ac:dyDescent="0.25">
      <c r="A309" s="22"/>
      <c r="B309" s="28"/>
      <c r="C309" s="28"/>
      <c r="D309" s="28"/>
      <c r="E309" s="29"/>
      <c r="F309" s="22"/>
      <c r="G309" s="40"/>
      <c r="H309" s="41"/>
      <c r="I309" s="24"/>
      <c r="J309" s="24"/>
      <c r="K309" s="46"/>
    </row>
    <row r="310" spans="1:11" s="47" customFormat="1" outlineLevel="1" x14ac:dyDescent="0.25">
      <c r="A310" s="22"/>
      <c r="B310" s="28"/>
      <c r="C310" s="28"/>
      <c r="D310" s="28"/>
      <c r="E310" s="29"/>
      <c r="F310" s="22"/>
      <c r="G310" s="40"/>
      <c r="H310" s="41"/>
      <c r="I310" s="24"/>
      <c r="J310" s="24"/>
      <c r="K310" s="46"/>
    </row>
    <row r="311" spans="1:11" s="47" customFormat="1" outlineLevel="1" x14ac:dyDescent="0.25">
      <c r="A311" s="22"/>
      <c r="B311" s="28"/>
      <c r="C311" s="28"/>
      <c r="D311" s="28"/>
      <c r="E311" s="29"/>
      <c r="F311" s="22"/>
      <c r="G311" s="40"/>
      <c r="H311" s="41"/>
      <c r="I311" s="24"/>
      <c r="J311" s="24"/>
      <c r="K311" s="46"/>
    </row>
    <row r="312" spans="1:11" s="47" customFormat="1" outlineLevel="1" x14ac:dyDescent="0.25">
      <c r="A312" s="22"/>
      <c r="B312" s="28"/>
      <c r="C312" s="28"/>
      <c r="D312" s="28"/>
      <c r="E312" s="29"/>
      <c r="F312" s="22"/>
      <c r="G312" s="40"/>
      <c r="H312" s="41"/>
      <c r="I312" s="24"/>
      <c r="J312" s="24"/>
      <c r="K312" s="46"/>
    </row>
    <row r="313" spans="1:11" ht="12.75" customHeight="1" outlineLevel="1" x14ac:dyDescent="0.25">
      <c r="K313" s="32"/>
    </row>
    <row r="314" spans="1:11" x14ac:dyDescent="0.25">
      <c r="K314" s="32"/>
    </row>
    <row r="315" spans="1:11" x14ac:dyDescent="0.25">
      <c r="K315" s="32"/>
    </row>
    <row r="316" spans="1:11" outlineLevel="1" x14ac:dyDescent="0.25">
      <c r="K316" s="32"/>
    </row>
    <row r="317" spans="1:11" outlineLevel="1" x14ac:dyDescent="0.25">
      <c r="K317" s="32"/>
    </row>
    <row r="318" spans="1:11" outlineLevel="1" x14ac:dyDescent="0.25">
      <c r="K318" s="32"/>
    </row>
    <row r="319" spans="1:11" outlineLevel="1" x14ac:dyDescent="0.25">
      <c r="K319" s="32"/>
    </row>
    <row r="320" spans="1:11" outlineLevel="1" x14ac:dyDescent="0.25">
      <c r="K320" s="32"/>
    </row>
    <row r="321" spans="1:11" outlineLevel="1" x14ac:dyDescent="0.25">
      <c r="K321" s="32"/>
    </row>
    <row r="322" spans="1:11" outlineLevel="1" x14ac:dyDescent="0.25">
      <c r="K322" s="32"/>
    </row>
    <row r="323" spans="1:11" outlineLevel="1" x14ac:dyDescent="0.25">
      <c r="K323" s="32"/>
    </row>
    <row r="324" spans="1:11" outlineLevel="1" x14ac:dyDescent="0.25">
      <c r="K324" s="32"/>
    </row>
    <row r="325" spans="1:11" outlineLevel="1" x14ac:dyDescent="0.25">
      <c r="K325" s="32"/>
    </row>
    <row r="326" spans="1:11" s="47" customFormat="1" outlineLevel="1" x14ac:dyDescent="0.25">
      <c r="A326" s="22"/>
      <c r="B326" s="28"/>
      <c r="C326" s="28"/>
      <c r="D326" s="28"/>
      <c r="E326" s="29"/>
      <c r="F326" s="22"/>
      <c r="G326" s="40"/>
      <c r="H326" s="41"/>
      <c r="I326" s="24"/>
      <c r="J326" s="24"/>
      <c r="K326" s="46"/>
    </row>
    <row r="327" spans="1:11" outlineLevel="1" x14ac:dyDescent="0.25">
      <c r="K327" s="32"/>
    </row>
    <row r="328" spans="1:11" outlineLevel="1" x14ac:dyDescent="0.25">
      <c r="K328" s="32"/>
    </row>
    <row r="329" spans="1:11" outlineLevel="1" x14ac:dyDescent="0.25">
      <c r="K329" s="32"/>
    </row>
    <row r="330" spans="1:11" outlineLevel="1" x14ac:dyDescent="0.25">
      <c r="K330" s="32"/>
    </row>
    <row r="331" spans="1:11" outlineLevel="1" x14ac:dyDescent="0.25">
      <c r="K331" s="32"/>
    </row>
    <row r="332" spans="1:11" outlineLevel="1" x14ac:dyDescent="0.25">
      <c r="K332" s="32"/>
    </row>
    <row r="333" spans="1:11" outlineLevel="1" x14ac:dyDescent="0.25">
      <c r="K333" s="32"/>
    </row>
    <row r="334" spans="1:11" outlineLevel="1" x14ac:dyDescent="0.25">
      <c r="K334" s="32"/>
    </row>
    <row r="335" spans="1:11" outlineLevel="1" x14ac:dyDescent="0.25">
      <c r="K335" s="32"/>
    </row>
    <row r="336" spans="1:11" outlineLevel="1" x14ac:dyDescent="0.25">
      <c r="K336" s="32"/>
    </row>
    <row r="337" spans="1:11" outlineLevel="1" x14ac:dyDescent="0.25">
      <c r="K337" s="32"/>
    </row>
    <row r="338" spans="1:11" outlineLevel="1" x14ac:dyDescent="0.25">
      <c r="K338" s="32"/>
    </row>
    <row r="339" spans="1:11" outlineLevel="1" x14ac:dyDescent="0.25">
      <c r="K339" s="32"/>
    </row>
    <row r="340" spans="1:11" outlineLevel="1" x14ac:dyDescent="0.25">
      <c r="K340" s="32"/>
    </row>
    <row r="341" spans="1:11" outlineLevel="1" x14ac:dyDescent="0.25">
      <c r="K341" s="32"/>
    </row>
    <row r="342" spans="1:11" ht="12.75" customHeight="1" outlineLevel="1" x14ac:dyDescent="0.25">
      <c r="K342" s="32"/>
    </row>
    <row r="343" spans="1:11" x14ac:dyDescent="0.25">
      <c r="K343" s="32"/>
    </row>
    <row r="344" spans="1:11" x14ac:dyDescent="0.25">
      <c r="K344" s="32"/>
    </row>
    <row r="345" spans="1:11" outlineLevel="1" x14ac:dyDescent="0.25">
      <c r="K345" s="32"/>
    </row>
    <row r="346" spans="1:11" outlineLevel="1" x14ac:dyDescent="0.25">
      <c r="K346" s="32"/>
    </row>
    <row r="347" spans="1:11" s="27" customFormat="1" outlineLevel="1" x14ac:dyDescent="0.25">
      <c r="A347" s="22"/>
      <c r="B347" s="28"/>
      <c r="C347" s="28"/>
      <c r="D347" s="28"/>
      <c r="E347" s="29"/>
      <c r="F347" s="22"/>
      <c r="G347" s="40"/>
      <c r="H347" s="41"/>
      <c r="I347" s="24"/>
      <c r="J347" s="24"/>
      <c r="K347" s="32"/>
    </row>
    <row r="348" spans="1:11" outlineLevel="1" x14ac:dyDescent="0.25">
      <c r="K348" s="33"/>
    </row>
    <row r="349" spans="1:11" outlineLevel="1" x14ac:dyDescent="0.25">
      <c r="K349" s="33"/>
    </row>
    <row r="350" spans="1:11" outlineLevel="1" x14ac:dyDescent="0.25">
      <c r="K350" s="33"/>
    </row>
    <row r="351" spans="1:11" ht="12.75" customHeight="1" outlineLevel="1" x14ac:dyDescent="0.25">
      <c r="K351" s="32"/>
    </row>
    <row r="352" spans="1:11" x14ac:dyDescent="0.25">
      <c r="K352" s="32"/>
    </row>
    <row r="353" spans="1:11" x14ac:dyDescent="0.25">
      <c r="K353" s="32"/>
    </row>
    <row r="354" spans="1:11" outlineLevel="1" x14ac:dyDescent="0.25">
      <c r="K354" s="32"/>
    </row>
    <row r="355" spans="1:11" s="47" customFormat="1" outlineLevel="1" x14ac:dyDescent="0.25">
      <c r="A355" s="22"/>
      <c r="B355" s="28"/>
      <c r="C355" s="28"/>
      <c r="D355" s="28"/>
      <c r="E355" s="29"/>
      <c r="F355" s="22"/>
      <c r="G355" s="40"/>
      <c r="H355" s="41"/>
      <c r="I355" s="24"/>
      <c r="J355" s="24"/>
      <c r="K355" s="46"/>
    </row>
    <row r="356" spans="1:11" s="47" customFormat="1" outlineLevel="1" x14ac:dyDescent="0.25">
      <c r="A356" s="22"/>
      <c r="B356" s="28"/>
      <c r="C356" s="28"/>
      <c r="D356" s="28"/>
      <c r="E356" s="29"/>
      <c r="F356" s="22"/>
      <c r="G356" s="40"/>
      <c r="H356" s="41"/>
      <c r="I356" s="24"/>
      <c r="J356" s="24"/>
      <c r="K356" s="46"/>
    </row>
    <row r="357" spans="1:11" s="47" customFormat="1" outlineLevel="1" x14ac:dyDescent="0.25">
      <c r="A357" s="22"/>
      <c r="B357" s="28"/>
      <c r="C357" s="28"/>
      <c r="D357" s="28"/>
      <c r="E357" s="29"/>
      <c r="F357" s="22"/>
      <c r="G357" s="40"/>
      <c r="H357" s="41"/>
      <c r="I357" s="24"/>
      <c r="J357" s="24"/>
      <c r="K357" s="46"/>
    </row>
    <row r="358" spans="1:11" s="47" customFormat="1" outlineLevel="1" x14ac:dyDescent="0.25">
      <c r="A358" s="22"/>
      <c r="B358" s="28"/>
      <c r="C358" s="28"/>
      <c r="D358" s="28"/>
      <c r="E358" s="29"/>
      <c r="F358" s="22"/>
      <c r="G358" s="40"/>
      <c r="H358" s="41"/>
      <c r="I358" s="24"/>
      <c r="J358" s="24"/>
      <c r="K358" s="46"/>
    </row>
    <row r="359" spans="1:11" s="47" customFormat="1" outlineLevel="1" x14ac:dyDescent="0.25">
      <c r="A359" s="22"/>
      <c r="B359" s="28"/>
      <c r="C359" s="28"/>
      <c r="D359" s="28"/>
      <c r="E359" s="29"/>
      <c r="F359" s="22"/>
      <c r="G359" s="40"/>
      <c r="H359" s="41"/>
      <c r="I359" s="24"/>
      <c r="J359" s="24"/>
      <c r="K359" s="46"/>
    </row>
    <row r="360" spans="1:11" s="47" customFormat="1" outlineLevel="1" x14ac:dyDescent="0.25">
      <c r="A360" s="22"/>
      <c r="B360" s="28"/>
      <c r="C360" s="28"/>
      <c r="D360" s="28"/>
      <c r="E360" s="29"/>
      <c r="F360" s="22"/>
      <c r="G360" s="40"/>
      <c r="H360" s="41"/>
      <c r="I360" s="24"/>
      <c r="J360" s="24"/>
      <c r="K360" s="46"/>
    </row>
    <row r="361" spans="1:11" s="47" customFormat="1" outlineLevel="1" x14ac:dyDescent="0.25">
      <c r="A361" s="22"/>
      <c r="B361" s="28"/>
      <c r="C361" s="28"/>
      <c r="D361" s="28"/>
      <c r="E361" s="29"/>
      <c r="F361" s="22"/>
      <c r="G361" s="40"/>
      <c r="H361" s="41"/>
      <c r="I361" s="24"/>
      <c r="J361" s="24"/>
      <c r="K361" s="46"/>
    </row>
    <row r="362" spans="1:11" s="47" customFormat="1" outlineLevel="1" x14ac:dyDescent="0.25">
      <c r="A362" s="22"/>
      <c r="B362" s="28"/>
      <c r="C362" s="28"/>
      <c r="D362" s="28"/>
      <c r="E362" s="29"/>
      <c r="F362" s="22"/>
      <c r="G362" s="40"/>
      <c r="H362" s="41"/>
      <c r="I362" s="24"/>
      <c r="J362" s="24"/>
      <c r="K362" s="46"/>
    </row>
    <row r="363" spans="1:11" s="47" customFormat="1" outlineLevel="1" x14ac:dyDescent="0.25">
      <c r="A363" s="22"/>
      <c r="B363" s="28"/>
      <c r="C363" s="28"/>
      <c r="D363" s="28"/>
      <c r="E363" s="29"/>
      <c r="F363" s="22"/>
      <c r="G363" s="40"/>
      <c r="H363" s="41"/>
      <c r="I363" s="24"/>
      <c r="J363" s="24"/>
      <c r="K363" s="46"/>
    </row>
    <row r="364" spans="1:11" s="47" customFormat="1" outlineLevel="1" x14ac:dyDescent="0.25">
      <c r="A364" s="22"/>
      <c r="B364" s="28"/>
      <c r="C364" s="28"/>
      <c r="D364" s="28"/>
      <c r="E364" s="29"/>
      <c r="F364" s="22"/>
      <c r="G364" s="40"/>
      <c r="H364" s="41"/>
      <c r="I364" s="24"/>
      <c r="J364" s="24"/>
      <c r="K364" s="46"/>
    </row>
    <row r="365" spans="1:11" s="47" customFormat="1" outlineLevel="1" x14ac:dyDescent="0.25">
      <c r="A365" s="22"/>
      <c r="B365" s="28"/>
      <c r="C365" s="28"/>
      <c r="D365" s="28"/>
      <c r="E365" s="29"/>
      <c r="F365" s="22"/>
      <c r="G365" s="40"/>
      <c r="H365" s="41"/>
      <c r="I365" s="24"/>
      <c r="J365" s="24"/>
      <c r="K365" s="46"/>
    </row>
    <row r="366" spans="1:11" s="47" customFormat="1" outlineLevel="1" x14ac:dyDescent="0.25">
      <c r="A366" s="22"/>
      <c r="B366" s="28"/>
      <c r="C366" s="28"/>
      <c r="D366" s="28"/>
      <c r="E366" s="29"/>
      <c r="F366" s="22"/>
      <c r="G366" s="40"/>
      <c r="H366" s="41"/>
      <c r="I366" s="24"/>
      <c r="J366" s="24"/>
      <c r="K366" s="46"/>
    </row>
    <row r="367" spans="1:11" ht="12.75" customHeight="1" outlineLevel="1" x14ac:dyDescent="0.25">
      <c r="K367" s="32"/>
    </row>
    <row r="368" spans="1:11" x14ac:dyDescent="0.25">
      <c r="K368" s="32"/>
    </row>
    <row r="369" spans="1:11" x14ac:dyDescent="0.25">
      <c r="K369" s="32"/>
    </row>
    <row r="370" spans="1:11" s="47" customFormat="1" outlineLevel="1" x14ac:dyDescent="0.25">
      <c r="A370" s="22"/>
      <c r="B370" s="28"/>
      <c r="C370" s="28"/>
      <c r="D370" s="28"/>
      <c r="E370" s="29"/>
      <c r="F370" s="22"/>
      <c r="G370" s="40"/>
      <c r="H370" s="41"/>
      <c r="I370" s="24"/>
      <c r="J370" s="24"/>
      <c r="K370" s="46"/>
    </row>
    <row r="371" spans="1:11" s="47" customFormat="1" outlineLevel="1" x14ac:dyDescent="0.25">
      <c r="A371" s="22"/>
      <c r="B371" s="28"/>
      <c r="C371" s="28"/>
      <c r="D371" s="28"/>
      <c r="E371" s="29"/>
      <c r="F371" s="22"/>
      <c r="G371" s="40"/>
      <c r="H371" s="41"/>
      <c r="I371" s="24"/>
      <c r="J371" s="24"/>
      <c r="K371" s="46"/>
    </row>
    <row r="372" spans="1:11" s="47" customFormat="1" outlineLevel="1" x14ac:dyDescent="0.25">
      <c r="A372" s="22"/>
      <c r="B372" s="28"/>
      <c r="C372" s="28"/>
      <c r="D372" s="28"/>
      <c r="E372" s="29"/>
      <c r="F372" s="22"/>
      <c r="G372" s="40"/>
      <c r="H372" s="41"/>
      <c r="I372" s="24"/>
      <c r="J372" s="24"/>
      <c r="K372" s="46"/>
    </row>
    <row r="373" spans="1:11" s="47" customFormat="1" outlineLevel="1" x14ac:dyDescent="0.25">
      <c r="A373" s="22"/>
      <c r="B373" s="28"/>
      <c r="C373" s="28"/>
      <c r="D373" s="28"/>
      <c r="E373" s="29"/>
      <c r="F373" s="22"/>
      <c r="G373" s="40"/>
      <c r="H373" s="41"/>
      <c r="I373" s="24"/>
      <c r="J373" s="24"/>
      <c r="K373" s="46"/>
    </row>
    <row r="374" spans="1:11" s="47" customFormat="1" outlineLevel="1" x14ac:dyDescent="0.25">
      <c r="A374" s="22"/>
      <c r="B374" s="28"/>
      <c r="C374" s="28"/>
      <c r="D374" s="28"/>
      <c r="E374" s="29"/>
      <c r="F374" s="22"/>
      <c r="G374" s="40"/>
      <c r="H374" s="41"/>
      <c r="I374" s="24"/>
      <c r="J374" s="24"/>
      <c r="K374" s="46"/>
    </row>
    <row r="375" spans="1:11" s="47" customFormat="1" outlineLevel="1" x14ac:dyDescent="0.25">
      <c r="A375" s="22"/>
      <c r="B375" s="28"/>
      <c r="C375" s="28"/>
      <c r="D375" s="28"/>
      <c r="E375" s="29"/>
      <c r="F375" s="22"/>
      <c r="G375" s="40"/>
      <c r="H375" s="41"/>
      <c r="I375" s="24"/>
      <c r="J375" s="24"/>
      <c r="K375" s="46"/>
    </row>
    <row r="376" spans="1:11" s="47" customFormat="1" outlineLevel="1" x14ac:dyDescent="0.25">
      <c r="A376" s="22"/>
      <c r="B376" s="28"/>
      <c r="C376" s="28"/>
      <c r="D376" s="28"/>
      <c r="E376" s="29"/>
      <c r="F376" s="22"/>
      <c r="G376" s="40"/>
      <c r="H376" s="41"/>
      <c r="I376" s="24"/>
      <c r="J376" s="24"/>
      <c r="K376" s="46"/>
    </row>
    <row r="377" spans="1:11" s="47" customFormat="1" outlineLevel="1" x14ac:dyDescent="0.25">
      <c r="A377" s="22"/>
      <c r="B377" s="28"/>
      <c r="C377" s="28"/>
      <c r="D377" s="28"/>
      <c r="E377" s="29"/>
      <c r="F377" s="22"/>
      <c r="G377" s="40"/>
      <c r="H377" s="41"/>
      <c r="I377" s="24"/>
      <c r="J377" s="24"/>
      <c r="K377" s="46"/>
    </row>
    <row r="378" spans="1:11" ht="12.75" customHeight="1" outlineLevel="1" x14ac:dyDescent="0.25">
      <c r="K378" s="32"/>
    </row>
    <row r="379" spans="1:11" x14ac:dyDescent="0.25">
      <c r="K379" s="32"/>
    </row>
    <row r="380" spans="1:11" x14ac:dyDescent="0.25">
      <c r="K380" s="32"/>
    </row>
    <row r="381" spans="1:11" s="47" customFormat="1" outlineLevel="1" x14ac:dyDescent="0.25">
      <c r="A381" s="22"/>
      <c r="B381" s="28"/>
      <c r="C381" s="28"/>
      <c r="D381" s="28"/>
      <c r="E381" s="29"/>
      <c r="F381" s="22"/>
      <c r="G381" s="40"/>
      <c r="H381" s="41"/>
      <c r="I381" s="24"/>
      <c r="J381" s="24"/>
      <c r="K381" s="46"/>
    </row>
    <row r="382" spans="1:11" s="47" customFormat="1" outlineLevel="1" x14ac:dyDescent="0.25">
      <c r="A382" s="22"/>
      <c r="B382" s="28"/>
      <c r="C382" s="28"/>
      <c r="D382" s="28"/>
      <c r="E382" s="29"/>
      <c r="F382" s="22"/>
      <c r="G382" s="40"/>
      <c r="H382" s="41"/>
      <c r="I382" s="24"/>
      <c r="J382" s="24"/>
      <c r="K382" s="46"/>
    </row>
    <row r="383" spans="1:11" s="47" customFormat="1" outlineLevel="1" x14ac:dyDescent="0.25">
      <c r="A383" s="22"/>
      <c r="B383" s="28"/>
      <c r="C383" s="28"/>
      <c r="D383" s="28"/>
      <c r="E383" s="29"/>
      <c r="F383" s="22"/>
      <c r="G383" s="40"/>
      <c r="H383" s="41"/>
      <c r="I383" s="24"/>
      <c r="J383" s="24"/>
      <c r="K383" s="46"/>
    </row>
    <row r="384" spans="1:11" s="47" customFormat="1" outlineLevel="1" x14ac:dyDescent="0.25">
      <c r="A384" s="22"/>
      <c r="B384" s="28"/>
      <c r="C384" s="28"/>
      <c r="D384" s="28"/>
      <c r="E384" s="29"/>
      <c r="F384" s="22"/>
      <c r="G384" s="40"/>
      <c r="H384" s="41"/>
      <c r="I384" s="24"/>
      <c r="J384" s="24"/>
      <c r="K384" s="46"/>
    </row>
    <row r="385" spans="1:11" s="47" customFormat="1" outlineLevel="1" x14ac:dyDescent="0.25">
      <c r="A385" s="22"/>
      <c r="B385" s="28"/>
      <c r="C385" s="28"/>
      <c r="D385" s="28"/>
      <c r="E385" s="29"/>
      <c r="F385" s="22"/>
      <c r="G385" s="40"/>
      <c r="H385" s="41"/>
      <c r="I385" s="24"/>
      <c r="J385" s="24"/>
      <c r="K385" s="46"/>
    </row>
    <row r="386" spans="1:11" s="47" customFormat="1" outlineLevel="1" x14ac:dyDescent="0.25">
      <c r="A386" s="22"/>
      <c r="B386" s="28"/>
      <c r="C386" s="28"/>
      <c r="D386" s="28"/>
      <c r="E386" s="29"/>
      <c r="F386" s="22"/>
      <c r="G386" s="40"/>
      <c r="H386" s="41"/>
      <c r="I386" s="24"/>
      <c r="J386" s="24"/>
      <c r="K386" s="46"/>
    </row>
    <row r="387" spans="1:11" s="47" customFormat="1" outlineLevel="1" x14ac:dyDescent="0.25">
      <c r="A387" s="22"/>
      <c r="B387" s="28"/>
      <c r="C387" s="28"/>
      <c r="D387" s="28"/>
      <c r="E387" s="29"/>
      <c r="F387" s="22"/>
      <c r="G387" s="40"/>
      <c r="H387" s="41"/>
      <c r="I387" s="24"/>
      <c r="J387" s="24"/>
      <c r="K387" s="46"/>
    </row>
    <row r="388" spans="1:11" s="47" customFormat="1" outlineLevel="1" x14ac:dyDescent="0.25">
      <c r="A388" s="22"/>
      <c r="B388" s="28"/>
      <c r="C388" s="28"/>
      <c r="D388" s="28"/>
      <c r="E388" s="29"/>
      <c r="F388" s="22"/>
      <c r="G388" s="40"/>
      <c r="H388" s="41"/>
      <c r="I388" s="24"/>
      <c r="J388" s="24"/>
      <c r="K388" s="46"/>
    </row>
    <row r="389" spans="1:11" ht="12" customHeight="1" x14ac:dyDescent="0.25">
      <c r="K389" s="32"/>
    </row>
    <row r="390" spans="1:11" ht="12" customHeight="1" x14ac:dyDescent="0.25">
      <c r="K390" s="32"/>
    </row>
    <row r="391" spans="1:11" x14ac:dyDescent="0.25">
      <c r="K391" s="32"/>
    </row>
    <row r="392" spans="1:11" outlineLevel="1" x14ac:dyDescent="0.25">
      <c r="K392" s="32"/>
    </row>
    <row r="393" spans="1:11" outlineLevel="1" x14ac:dyDescent="0.25">
      <c r="K393" s="32"/>
    </row>
    <row r="394" spans="1:11" outlineLevel="1" x14ac:dyDescent="0.25">
      <c r="K394" s="32"/>
    </row>
    <row r="395" spans="1:11" outlineLevel="1" x14ac:dyDescent="0.25">
      <c r="K395" s="32"/>
    </row>
    <row r="396" spans="1:11" outlineLevel="1" x14ac:dyDescent="0.25">
      <c r="K396" s="32"/>
    </row>
    <row r="397" spans="1:11" outlineLevel="1" x14ac:dyDescent="0.25">
      <c r="K397" s="32"/>
    </row>
    <row r="398" spans="1:11" outlineLevel="1" x14ac:dyDescent="0.25">
      <c r="K398" s="32"/>
    </row>
    <row r="399" spans="1:11" outlineLevel="1" x14ac:dyDescent="0.25">
      <c r="K399" s="32"/>
    </row>
    <row r="400" spans="1:11" s="47" customFormat="1" outlineLevel="1" x14ac:dyDescent="0.25">
      <c r="A400" s="22"/>
      <c r="B400" s="28"/>
      <c r="C400" s="28"/>
      <c r="D400" s="28"/>
      <c r="E400" s="29"/>
      <c r="F400" s="22"/>
      <c r="G400" s="40"/>
      <c r="H400" s="41"/>
      <c r="I400" s="24"/>
      <c r="J400" s="24"/>
      <c r="K400" s="46"/>
    </row>
    <row r="401" spans="1:11" outlineLevel="1" x14ac:dyDescent="0.25">
      <c r="K401" s="32"/>
    </row>
    <row r="402" spans="1:11" outlineLevel="1" x14ac:dyDescent="0.25">
      <c r="K402" s="32"/>
    </row>
    <row r="403" spans="1:11" outlineLevel="1" x14ac:dyDescent="0.25">
      <c r="K403" s="32"/>
    </row>
    <row r="404" spans="1:11" s="47" customFormat="1" outlineLevel="1" x14ac:dyDescent="0.25">
      <c r="A404" s="22"/>
      <c r="B404" s="28"/>
      <c r="C404" s="28"/>
      <c r="D404" s="28"/>
      <c r="E404" s="29"/>
      <c r="F404" s="22"/>
      <c r="G404" s="40"/>
      <c r="H404" s="41"/>
      <c r="I404" s="24"/>
      <c r="J404" s="24"/>
      <c r="K404" s="46"/>
    </row>
    <row r="405" spans="1:11" s="47" customFormat="1" outlineLevel="1" x14ac:dyDescent="0.25">
      <c r="A405" s="22"/>
      <c r="B405" s="28"/>
      <c r="C405" s="28"/>
      <c r="D405" s="28"/>
      <c r="E405" s="29"/>
      <c r="F405" s="22"/>
      <c r="G405" s="40"/>
      <c r="H405" s="41"/>
      <c r="I405" s="24"/>
      <c r="J405" s="24"/>
      <c r="K405" s="46"/>
    </row>
    <row r="406" spans="1:11" s="47" customFormat="1" outlineLevel="1" x14ac:dyDescent="0.25">
      <c r="A406" s="22"/>
      <c r="B406" s="28"/>
      <c r="C406" s="28"/>
      <c r="D406" s="28"/>
      <c r="E406" s="29"/>
      <c r="F406" s="22"/>
      <c r="G406" s="40"/>
      <c r="H406" s="41"/>
      <c r="I406" s="24"/>
      <c r="J406" s="24"/>
      <c r="K406" s="46"/>
    </row>
    <row r="407" spans="1:11" s="47" customFormat="1" outlineLevel="1" x14ac:dyDescent="0.25">
      <c r="A407" s="22"/>
      <c r="B407" s="28"/>
      <c r="C407" s="28"/>
      <c r="D407" s="28"/>
      <c r="E407" s="29"/>
      <c r="F407" s="22"/>
      <c r="G407" s="40"/>
      <c r="H407" s="41"/>
      <c r="I407" s="24"/>
      <c r="J407" s="24"/>
      <c r="K407" s="46"/>
    </row>
    <row r="408" spans="1:11" outlineLevel="1" x14ac:dyDescent="0.25">
      <c r="K408" s="32"/>
    </row>
    <row r="409" spans="1:11" ht="12" customHeight="1" x14ac:dyDescent="0.25">
      <c r="K409" s="32"/>
    </row>
    <row r="410" spans="1:11" x14ac:dyDescent="0.25">
      <c r="K410" s="32"/>
    </row>
    <row r="411" spans="1:11" outlineLevel="1" x14ac:dyDescent="0.25">
      <c r="K411" s="32"/>
    </row>
    <row r="412" spans="1:11" ht="12.75" customHeight="1" outlineLevel="1" x14ac:dyDescent="0.25">
      <c r="K412" s="32"/>
    </row>
    <row r="413" spans="1:11" x14ac:dyDescent="0.25">
      <c r="K413" s="32"/>
    </row>
    <row r="414" spans="1:11" x14ac:dyDescent="0.25">
      <c r="K414" s="32"/>
    </row>
    <row r="415" spans="1:11" outlineLevel="1" x14ac:dyDescent="0.25">
      <c r="K415" s="32"/>
    </row>
    <row r="416" spans="1:11" ht="12.75" customHeight="1" outlineLevel="1" x14ac:dyDescent="0.25">
      <c r="K416" s="32"/>
    </row>
    <row r="417" spans="1:11" x14ac:dyDescent="0.25">
      <c r="K417" s="32"/>
    </row>
    <row r="418" spans="1:11" x14ac:dyDescent="0.25">
      <c r="K418" s="32"/>
    </row>
    <row r="419" spans="1:11" collapsed="1" x14ac:dyDescent="0.25"/>
    <row r="421" spans="1:11" s="41" customFormat="1" x14ac:dyDescent="0.25">
      <c r="A421" s="22"/>
      <c r="B421" s="28"/>
      <c r="C421" s="28"/>
      <c r="D421" s="28"/>
      <c r="E421" s="29"/>
      <c r="F421" s="22"/>
      <c r="G421" s="40"/>
      <c r="I421" s="24"/>
      <c r="J421" s="24"/>
      <c r="K421" s="24"/>
    </row>
    <row r="422" spans="1:11" s="41" customFormat="1" x14ac:dyDescent="0.25">
      <c r="A422" s="22"/>
      <c r="B422" s="28"/>
      <c r="C422" s="28"/>
      <c r="D422" s="28"/>
      <c r="E422" s="29"/>
      <c r="F422" s="22"/>
      <c r="G422" s="40"/>
      <c r="I422" s="24"/>
      <c r="J422" s="24"/>
      <c r="K422" s="24"/>
    </row>
  </sheetData>
  <mergeCells count="27">
    <mergeCell ref="B22:B23"/>
    <mergeCell ref="C22:C23"/>
    <mergeCell ref="B20:B21"/>
    <mergeCell ref="C20:C21"/>
    <mergeCell ref="B12:B13"/>
    <mergeCell ref="B14:B15"/>
    <mergeCell ref="B16:B17"/>
    <mergeCell ref="B18:B19"/>
    <mergeCell ref="C12:C13"/>
    <mergeCell ref="C14:C15"/>
    <mergeCell ref="C16:C17"/>
    <mergeCell ref="C18:C19"/>
    <mergeCell ref="B1:F4"/>
    <mergeCell ref="B5:F5"/>
    <mergeCell ref="B6:F6"/>
    <mergeCell ref="B8:F8"/>
    <mergeCell ref="B9:F9"/>
    <mergeCell ref="B7:F7"/>
    <mergeCell ref="B24:B25"/>
    <mergeCell ref="C24:C25"/>
    <mergeCell ref="B26:C26"/>
    <mergeCell ref="E26:F26"/>
    <mergeCell ref="B27:C30"/>
    <mergeCell ref="D27:E27"/>
    <mergeCell ref="D28:E28"/>
    <mergeCell ref="D29:E29"/>
    <mergeCell ref="D30:E30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9F04E-880F-4F25-BB6C-AE31FC65DFB9}">
  <dimension ref="B2:E33"/>
  <sheetViews>
    <sheetView workbookViewId="0"/>
  </sheetViews>
  <sheetFormatPr defaultRowHeight="14.4" x14ac:dyDescent="0.3"/>
  <cols>
    <col min="2" max="2" width="60.77734375" customWidth="1"/>
    <col min="3" max="3" width="15.77734375" customWidth="1"/>
  </cols>
  <sheetData>
    <row r="2" spans="2:5" ht="25.2" x14ac:dyDescent="0.45">
      <c r="B2" s="146" t="s">
        <v>153</v>
      </c>
      <c r="C2" s="146"/>
    </row>
    <row r="3" spans="2:5" ht="15.6" x14ac:dyDescent="0.3">
      <c r="B3" s="147" t="s">
        <v>169</v>
      </c>
      <c r="C3" s="147"/>
    </row>
    <row r="4" spans="2:5" ht="15.6" x14ac:dyDescent="0.3">
      <c r="B4" s="145" t="s">
        <v>226</v>
      </c>
      <c r="C4" s="145"/>
    </row>
    <row r="5" spans="2:5" ht="15.6" x14ac:dyDescent="0.3">
      <c r="B5" s="145" t="s">
        <v>170</v>
      </c>
      <c r="C5" s="145"/>
    </row>
    <row r="6" spans="2:5" ht="15.6" x14ac:dyDescent="0.3">
      <c r="B6" s="148" t="s">
        <v>171</v>
      </c>
      <c r="C6" s="148"/>
      <c r="D6" s="73"/>
      <c r="E6" s="73"/>
    </row>
    <row r="7" spans="2:5" ht="15.6" x14ac:dyDescent="0.3">
      <c r="B7" s="142" t="s">
        <v>154</v>
      </c>
      <c r="C7" s="143"/>
    </row>
    <row r="8" spans="2:5" ht="15.6" x14ac:dyDescent="0.3">
      <c r="B8" s="60" t="s">
        <v>155</v>
      </c>
      <c r="C8" s="61">
        <v>0.04</v>
      </c>
    </row>
    <row r="9" spans="2:5" ht="15.6" x14ac:dyDescent="0.3">
      <c r="B9" s="60" t="s">
        <v>156</v>
      </c>
      <c r="C9" s="61">
        <v>1.23E-2</v>
      </c>
    </row>
    <row r="10" spans="2:5" ht="15.6" x14ac:dyDescent="0.3">
      <c r="B10" s="60" t="s">
        <v>157</v>
      </c>
      <c r="C10" s="61">
        <v>1.2699999999999999E-2</v>
      </c>
    </row>
    <row r="11" spans="2:5" ht="15.6" x14ac:dyDescent="0.3">
      <c r="B11" s="60" t="s">
        <v>158</v>
      </c>
      <c r="C11" s="149">
        <v>8.0000000000000002E-3</v>
      </c>
    </row>
    <row r="12" spans="2:5" ht="15.6" x14ac:dyDescent="0.3">
      <c r="B12" s="60" t="s">
        <v>159</v>
      </c>
      <c r="C12" s="150"/>
    </row>
    <row r="13" spans="2:5" ht="15.6" x14ac:dyDescent="0.3">
      <c r="B13" s="62" t="s">
        <v>160</v>
      </c>
      <c r="C13" s="63">
        <f>SUM(C8:C12)</f>
        <v>7.3000000000000009E-2</v>
      </c>
    </row>
    <row r="14" spans="2:5" ht="15.6" x14ac:dyDescent="0.3">
      <c r="B14" s="142" t="s">
        <v>161</v>
      </c>
      <c r="C14" s="143"/>
    </row>
    <row r="15" spans="2:5" ht="15.6" x14ac:dyDescent="0.3">
      <c r="B15" s="60" t="s">
        <v>162</v>
      </c>
      <c r="C15" s="61">
        <v>7.3999999999999996E-2</v>
      </c>
    </row>
    <row r="16" spans="2:5" ht="15.6" x14ac:dyDescent="0.3">
      <c r="B16" s="62" t="s">
        <v>160</v>
      </c>
      <c r="C16" s="63">
        <f>C15</f>
        <v>7.3999999999999996E-2</v>
      </c>
    </row>
    <row r="17" spans="2:3" ht="15.6" x14ac:dyDescent="0.3">
      <c r="B17" s="142" t="s">
        <v>163</v>
      </c>
      <c r="C17" s="143"/>
    </row>
    <row r="18" spans="2:3" ht="15.6" x14ac:dyDescent="0.3">
      <c r="B18" s="60" t="s">
        <v>164</v>
      </c>
      <c r="C18" s="61">
        <v>6.4999999999999997E-3</v>
      </c>
    </row>
    <row r="19" spans="2:3" ht="15.6" x14ac:dyDescent="0.3">
      <c r="B19" s="60" t="s">
        <v>165</v>
      </c>
      <c r="C19" s="61">
        <v>0.03</v>
      </c>
    </row>
    <row r="20" spans="2:3" ht="15.6" x14ac:dyDescent="0.3">
      <c r="B20" s="60" t="s">
        <v>166</v>
      </c>
      <c r="C20" s="61">
        <v>0.02</v>
      </c>
    </row>
    <row r="21" spans="2:3" ht="15.6" x14ac:dyDescent="0.3">
      <c r="B21" s="60" t="s">
        <v>167</v>
      </c>
      <c r="C21" s="61">
        <v>4.4999999999999998E-2</v>
      </c>
    </row>
    <row r="22" spans="2:3" ht="15.6" x14ac:dyDescent="0.3">
      <c r="B22" s="62" t="s">
        <v>160</v>
      </c>
      <c r="C22" s="63">
        <f>SUM(C18:C21)</f>
        <v>0.10149999999999999</v>
      </c>
    </row>
    <row r="23" spans="2:3" x14ac:dyDescent="0.3">
      <c r="B23" s="9"/>
      <c r="C23" s="9"/>
    </row>
    <row r="24" spans="2:3" x14ac:dyDescent="0.3">
      <c r="B24" s="9"/>
      <c r="C24" s="9"/>
    </row>
    <row r="25" spans="2:3" x14ac:dyDescent="0.3">
      <c r="B25" s="9"/>
      <c r="C25" s="9"/>
    </row>
    <row r="26" spans="2:3" x14ac:dyDescent="0.3">
      <c r="B26" s="9"/>
      <c r="C26" s="9"/>
    </row>
    <row r="27" spans="2:3" ht="15.6" x14ac:dyDescent="0.3">
      <c r="B27" s="64" t="s">
        <v>168</v>
      </c>
      <c r="C27" s="63">
        <v>0.28349999999999997</v>
      </c>
    </row>
    <row r="28" spans="2:3" ht="15.6" x14ac:dyDescent="0.3">
      <c r="B28" s="144" t="s">
        <v>85</v>
      </c>
      <c r="C28" s="144"/>
    </row>
    <row r="29" spans="2:3" x14ac:dyDescent="0.3">
      <c r="B29" s="9"/>
      <c r="C29" s="9"/>
    </row>
    <row r="30" spans="2:3" x14ac:dyDescent="0.3">
      <c r="B30" s="9"/>
      <c r="C30" s="9"/>
    </row>
    <row r="31" spans="2:3" x14ac:dyDescent="0.3">
      <c r="B31" s="9"/>
      <c r="C31" s="9"/>
    </row>
    <row r="32" spans="2:3" x14ac:dyDescent="0.3">
      <c r="B32" s="9"/>
      <c r="C32" s="9"/>
    </row>
    <row r="33" spans="2:3" x14ac:dyDescent="0.3">
      <c r="B33" s="9"/>
      <c r="C33" s="9"/>
    </row>
  </sheetData>
  <mergeCells count="10">
    <mergeCell ref="B14:C14"/>
    <mergeCell ref="B17:C17"/>
    <mergeCell ref="B28:C28"/>
    <mergeCell ref="B5:C5"/>
    <mergeCell ref="B2:C2"/>
    <mergeCell ref="B3:C3"/>
    <mergeCell ref="B4:C4"/>
    <mergeCell ref="B6:C6"/>
    <mergeCell ref="B7:C7"/>
    <mergeCell ref="C11:C12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52EB-7A02-4160-89E3-DAEDA05EC45F}">
  <sheetPr>
    <pageSetUpPr fitToPage="1"/>
  </sheetPr>
  <dimension ref="B2:E40"/>
  <sheetViews>
    <sheetView workbookViewId="0"/>
  </sheetViews>
  <sheetFormatPr defaultRowHeight="14.4" x14ac:dyDescent="0.3"/>
  <cols>
    <col min="2" max="2" width="20.77734375" customWidth="1"/>
    <col min="3" max="5" width="30.77734375" customWidth="1"/>
  </cols>
  <sheetData>
    <row r="2" spans="2:5" ht="30" customHeight="1" x14ac:dyDescent="0.3">
      <c r="B2" s="151" t="s">
        <v>221</v>
      </c>
      <c r="C2" s="151"/>
      <c r="D2" s="151"/>
      <c r="E2" s="152"/>
    </row>
    <row r="3" spans="2:5" ht="30" customHeight="1" x14ac:dyDescent="0.3">
      <c r="B3" s="151" t="s">
        <v>220</v>
      </c>
      <c r="C3" s="151"/>
      <c r="D3" s="151"/>
      <c r="E3" s="152"/>
    </row>
    <row r="4" spans="2:5" ht="30" customHeight="1" x14ac:dyDescent="0.3">
      <c r="B4" s="151" t="s">
        <v>222</v>
      </c>
      <c r="C4" s="151"/>
      <c r="D4" s="151"/>
      <c r="E4" s="152"/>
    </row>
    <row r="5" spans="2:5" ht="15.6" x14ac:dyDescent="0.3">
      <c r="B5" s="155" t="s">
        <v>172</v>
      </c>
      <c r="C5" s="156"/>
      <c r="D5" s="68" t="s">
        <v>219</v>
      </c>
      <c r="E5" s="69" t="s">
        <v>30</v>
      </c>
    </row>
    <row r="6" spans="2:5" ht="62.4" customHeight="1" x14ac:dyDescent="0.3">
      <c r="B6" s="70" t="s">
        <v>173</v>
      </c>
      <c r="C6" s="70" t="s">
        <v>174</v>
      </c>
      <c r="D6" s="70" t="s">
        <v>175</v>
      </c>
      <c r="E6" s="71" t="s">
        <v>176</v>
      </c>
    </row>
    <row r="7" spans="2:5" ht="15.6" x14ac:dyDescent="0.3">
      <c r="B7" s="72" t="s">
        <v>177</v>
      </c>
      <c r="C7" s="65" t="s">
        <v>178</v>
      </c>
      <c r="D7" s="65" t="s">
        <v>179</v>
      </c>
      <c r="E7" s="65" t="s">
        <v>180</v>
      </c>
    </row>
    <row r="8" spans="2:5" ht="15.6" x14ac:dyDescent="0.3">
      <c r="B8" s="72" t="s">
        <v>181</v>
      </c>
      <c r="C8" s="65" t="s">
        <v>182</v>
      </c>
      <c r="D8" s="65" t="s">
        <v>183</v>
      </c>
      <c r="E8" s="65" t="s">
        <v>182</v>
      </c>
    </row>
    <row r="9" spans="2:5" ht="15.6" x14ac:dyDescent="0.3">
      <c r="B9" s="72" t="s">
        <v>184</v>
      </c>
      <c r="C9" s="65" t="s">
        <v>185</v>
      </c>
      <c r="D9" s="65" t="s">
        <v>186</v>
      </c>
      <c r="E9" s="65" t="s">
        <v>187</v>
      </c>
    </row>
    <row r="10" spans="2:5" ht="15.6" x14ac:dyDescent="0.3">
      <c r="B10" s="72" t="s">
        <v>188</v>
      </c>
      <c r="C10" s="65" t="s">
        <v>189</v>
      </c>
      <c r="D10" s="65" t="s">
        <v>190</v>
      </c>
      <c r="E10" s="65" t="s">
        <v>191</v>
      </c>
    </row>
    <row r="11" spans="2:5" ht="15.6" x14ac:dyDescent="0.3">
      <c r="B11" s="72" t="s">
        <v>141</v>
      </c>
      <c r="C11" s="157" t="s">
        <v>192</v>
      </c>
      <c r="D11" s="158"/>
      <c r="E11" s="159"/>
    </row>
    <row r="12" spans="2:5" ht="15.6" x14ac:dyDescent="0.3">
      <c r="B12" s="72" t="s">
        <v>193</v>
      </c>
      <c r="C12" s="66">
        <v>1412</v>
      </c>
      <c r="D12" s="66">
        <v>1456.84</v>
      </c>
      <c r="E12" s="66">
        <v>1800</v>
      </c>
    </row>
    <row r="13" spans="2:5" ht="15.6" x14ac:dyDescent="0.3">
      <c r="B13" s="153" t="s">
        <v>194</v>
      </c>
      <c r="C13" s="153"/>
      <c r="D13" s="154">
        <f>AVERAGE(C12:E12)</f>
        <v>1556.28</v>
      </c>
      <c r="E13" s="153"/>
    </row>
    <row r="14" spans="2:5" ht="15.6" x14ac:dyDescent="0.3">
      <c r="B14" s="155" t="s">
        <v>195</v>
      </c>
      <c r="C14" s="156"/>
      <c r="D14" s="68" t="s">
        <v>219</v>
      </c>
      <c r="E14" s="69" t="s">
        <v>34</v>
      </c>
    </row>
    <row r="15" spans="2:5" ht="15.6" x14ac:dyDescent="0.3">
      <c r="B15" s="70" t="s">
        <v>173</v>
      </c>
      <c r="C15" s="70" t="s">
        <v>196</v>
      </c>
      <c r="D15" s="70" t="s">
        <v>197</v>
      </c>
      <c r="E15" s="71" t="s">
        <v>218</v>
      </c>
    </row>
    <row r="16" spans="2:5" ht="15.6" x14ac:dyDescent="0.3">
      <c r="B16" s="72" t="s">
        <v>177</v>
      </c>
      <c r="C16" s="65" t="s">
        <v>198</v>
      </c>
      <c r="D16" s="65" t="s">
        <v>199</v>
      </c>
      <c r="E16" s="65" t="s">
        <v>218</v>
      </c>
    </row>
    <row r="17" spans="2:5" ht="15.6" x14ac:dyDescent="0.3">
      <c r="B17" s="72" t="s">
        <v>181</v>
      </c>
      <c r="C17" s="65" t="s">
        <v>200</v>
      </c>
      <c r="D17" s="65" t="s">
        <v>200</v>
      </c>
      <c r="E17" s="65" t="s">
        <v>218</v>
      </c>
    </row>
    <row r="18" spans="2:5" ht="15.6" x14ac:dyDescent="0.3">
      <c r="B18" s="72" t="s">
        <v>184</v>
      </c>
      <c r="C18" s="65" t="s">
        <v>201</v>
      </c>
      <c r="D18" s="65" t="s">
        <v>202</v>
      </c>
      <c r="E18" s="65" t="s">
        <v>218</v>
      </c>
    </row>
    <row r="19" spans="2:5" ht="15.6" x14ac:dyDescent="0.3">
      <c r="B19" s="72" t="s">
        <v>188</v>
      </c>
      <c r="C19" s="65" t="s">
        <v>203</v>
      </c>
      <c r="D19" s="65" t="s">
        <v>204</v>
      </c>
      <c r="E19" s="65" t="s">
        <v>218</v>
      </c>
    </row>
    <row r="20" spans="2:5" ht="15.6" x14ac:dyDescent="0.3">
      <c r="B20" s="72" t="s">
        <v>141</v>
      </c>
      <c r="C20" s="157" t="s">
        <v>205</v>
      </c>
      <c r="D20" s="158"/>
      <c r="E20" s="159"/>
    </row>
    <row r="21" spans="2:5" ht="15.6" x14ac:dyDescent="0.3">
      <c r="B21" s="72" t="s">
        <v>193</v>
      </c>
      <c r="C21" s="66">
        <v>131.54</v>
      </c>
      <c r="D21" s="66">
        <v>120</v>
      </c>
      <c r="E21" s="66" t="s">
        <v>218</v>
      </c>
    </row>
    <row r="22" spans="2:5" ht="15.6" x14ac:dyDescent="0.3">
      <c r="B22" s="153" t="s">
        <v>194</v>
      </c>
      <c r="C22" s="153"/>
      <c r="D22" s="154">
        <f>AVERAGE(C21:E21)</f>
        <v>125.77</v>
      </c>
      <c r="E22" s="153"/>
    </row>
    <row r="23" spans="2:5" ht="15.6" x14ac:dyDescent="0.3">
      <c r="B23" s="155" t="s">
        <v>206</v>
      </c>
      <c r="C23" s="156"/>
      <c r="D23" s="68" t="s">
        <v>219</v>
      </c>
      <c r="E23" s="69" t="s">
        <v>59</v>
      </c>
    </row>
    <row r="24" spans="2:5" ht="15.6" x14ac:dyDescent="0.3">
      <c r="B24" s="70" t="s">
        <v>173</v>
      </c>
      <c r="C24" s="70" t="s">
        <v>196</v>
      </c>
      <c r="D24" s="70" t="s">
        <v>197</v>
      </c>
      <c r="E24" s="71" t="s">
        <v>218</v>
      </c>
    </row>
    <row r="25" spans="2:5" ht="15.6" x14ac:dyDescent="0.3">
      <c r="B25" s="72" t="s">
        <v>177</v>
      </c>
      <c r="C25" s="65" t="s">
        <v>198</v>
      </c>
      <c r="D25" s="65" t="s">
        <v>199</v>
      </c>
      <c r="E25" s="65" t="s">
        <v>218</v>
      </c>
    </row>
    <row r="26" spans="2:5" ht="15.6" x14ac:dyDescent="0.3">
      <c r="B26" s="72" t="s">
        <v>181</v>
      </c>
      <c r="C26" s="65" t="s">
        <v>200</v>
      </c>
      <c r="D26" s="65" t="s">
        <v>200</v>
      </c>
      <c r="E26" s="65" t="s">
        <v>218</v>
      </c>
    </row>
    <row r="27" spans="2:5" ht="15.6" x14ac:dyDescent="0.3">
      <c r="B27" s="72" t="s">
        <v>184</v>
      </c>
      <c r="C27" s="65" t="s">
        <v>201</v>
      </c>
      <c r="D27" s="65" t="s">
        <v>202</v>
      </c>
      <c r="E27" s="65" t="s">
        <v>218</v>
      </c>
    </row>
    <row r="28" spans="2:5" ht="15.6" x14ac:dyDescent="0.3">
      <c r="B28" s="72" t="s">
        <v>188</v>
      </c>
      <c r="C28" s="65" t="s">
        <v>203</v>
      </c>
      <c r="D28" s="65" t="s">
        <v>204</v>
      </c>
      <c r="E28" s="65" t="s">
        <v>218</v>
      </c>
    </row>
    <row r="29" spans="2:5" ht="15.6" x14ac:dyDescent="0.3">
      <c r="B29" s="72" t="s">
        <v>141</v>
      </c>
      <c r="C29" s="157" t="s">
        <v>207</v>
      </c>
      <c r="D29" s="158"/>
      <c r="E29" s="159"/>
    </row>
    <row r="30" spans="2:5" ht="15.6" x14ac:dyDescent="0.3">
      <c r="B30" s="72" t="s">
        <v>193</v>
      </c>
      <c r="C30" s="66">
        <v>58.46</v>
      </c>
      <c r="D30" s="66">
        <v>55</v>
      </c>
      <c r="E30" s="66" t="s">
        <v>218</v>
      </c>
    </row>
    <row r="31" spans="2:5" ht="15.6" x14ac:dyDescent="0.3">
      <c r="B31" s="153" t="s">
        <v>194</v>
      </c>
      <c r="C31" s="153"/>
      <c r="D31" s="154">
        <f>AVERAGE(C30:E30)</f>
        <v>56.730000000000004</v>
      </c>
      <c r="E31" s="153"/>
    </row>
    <row r="32" spans="2:5" ht="15.6" x14ac:dyDescent="0.3">
      <c r="B32" s="155" t="s">
        <v>208</v>
      </c>
      <c r="C32" s="156"/>
      <c r="D32" s="68" t="s">
        <v>219</v>
      </c>
      <c r="E32" s="69" t="s">
        <v>66</v>
      </c>
    </row>
    <row r="33" spans="2:5" ht="31.2" x14ac:dyDescent="0.3">
      <c r="B33" s="70" t="s">
        <v>173</v>
      </c>
      <c r="C33" s="70" t="s">
        <v>209</v>
      </c>
      <c r="D33" s="71" t="s">
        <v>210</v>
      </c>
      <c r="E33" s="71" t="s">
        <v>218</v>
      </c>
    </row>
    <row r="34" spans="2:5" ht="15.6" x14ac:dyDescent="0.3">
      <c r="B34" s="72" t="s">
        <v>177</v>
      </c>
      <c r="C34" s="67" t="s">
        <v>211</v>
      </c>
      <c r="D34" s="65" t="s">
        <v>212</v>
      </c>
      <c r="E34" s="65" t="s">
        <v>218</v>
      </c>
    </row>
    <row r="35" spans="2:5" ht="15.6" x14ac:dyDescent="0.3">
      <c r="B35" s="72" t="s">
        <v>181</v>
      </c>
      <c r="C35" s="65" t="s">
        <v>183</v>
      </c>
      <c r="D35" s="65" t="s">
        <v>183</v>
      </c>
      <c r="E35" s="65" t="s">
        <v>218</v>
      </c>
    </row>
    <row r="36" spans="2:5" ht="15.6" x14ac:dyDescent="0.3">
      <c r="B36" s="72" t="s">
        <v>184</v>
      </c>
      <c r="C36" s="65" t="s">
        <v>213</v>
      </c>
      <c r="D36" s="65" t="s">
        <v>214</v>
      </c>
      <c r="E36" s="65" t="s">
        <v>218</v>
      </c>
    </row>
    <row r="37" spans="2:5" ht="15.6" x14ac:dyDescent="0.3">
      <c r="B37" s="72" t="s">
        <v>188</v>
      </c>
      <c r="C37" s="65" t="s">
        <v>215</v>
      </c>
      <c r="D37" s="65" t="s">
        <v>216</v>
      </c>
      <c r="E37" s="65" t="s">
        <v>218</v>
      </c>
    </row>
    <row r="38" spans="2:5" ht="15.6" x14ac:dyDescent="0.3">
      <c r="B38" s="72" t="s">
        <v>141</v>
      </c>
      <c r="C38" s="157" t="s">
        <v>217</v>
      </c>
      <c r="D38" s="158"/>
      <c r="E38" s="159"/>
    </row>
    <row r="39" spans="2:5" ht="15.6" x14ac:dyDescent="0.3">
      <c r="B39" s="72" t="s">
        <v>193</v>
      </c>
      <c r="C39" s="66">
        <v>19.52</v>
      </c>
      <c r="D39" s="66">
        <v>25.5</v>
      </c>
      <c r="E39" s="66" t="s">
        <v>218</v>
      </c>
    </row>
    <row r="40" spans="2:5" ht="15.6" x14ac:dyDescent="0.3">
      <c r="B40" s="153" t="s">
        <v>194</v>
      </c>
      <c r="C40" s="153"/>
      <c r="D40" s="154">
        <f>AVERAGE(C39:E39)</f>
        <v>22.509999999999998</v>
      </c>
      <c r="E40" s="153"/>
    </row>
  </sheetData>
  <mergeCells count="20">
    <mergeCell ref="B32:C32"/>
    <mergeCell ref="C38:E38"/>
    <mergeCell ref="B40:C40"/>
    <mergeCell ref="D40:E40"/>
    <mergeCell ref="C20:E20"/>
    <mergeCell ref="B22:C22"/>
    <mergeCell ref="D22:E22"/>
    <mergeCell ref="B23:C23"/>
    <mergeCell ref="C29:E29"/>
    <mergeCell ref="B2:D2"/>
    <mergeCell ref="B3:D3"/>
    <mergeCell ref="B4:D4"/>
    <mergeCell ref="E2:E4"/>
    <mergeCell ref="B31:C31"/>
    <mergeCell ref="D31:E31"/>
    <mergeCell ref="B5:C5"/>
    <mergeCell ref="C11:E11"/>
    <mergeCell ref="B13:C13"/>
    <mergeCell ref="D13:E13"/>
    <mergeCell ref="B14:C14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Planilha Sintética</vt:lpstr>
      <vt:lpstr>Planilha Analítica</vt:lpstr>
      <vt:lpstr>Cronograma</vt:lpstr>
      <vt:lpstr>BDI</vt:lpstr>
      <vt:lpstr>Cotações</vt:lpstr>
      <vt:lpstr>'Planilha Sintética'!Titulos_de_impressao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USER</cp:lastModifiedBy>
  <cp:lastPrinted>2022-07-24T23:52:41Z</cp:lastPrinted>
  <dcterms:created xsi:type="dcterms:W3CDTF">2022-05-16T23:32:18Z</dcterms:created>
  <dcterms:modified xsi:type="dcterms:W3CDTF">2022-07-25T00:01:25Z</dcterms:modified>
  <cp:category>Test result file</cp:category>
</cp:coreProperties>
</file>